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Энергия (ПО РЭК)" sheetId="1" r:id="rId1"/>
    <sheet name="мощность (утв.РЭК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<sst xmlns="http://schemas.openxmlformats.org/spreadsheetml/2006/main" count="130" uniqueCount="30">
  <si>
    <t>№
п/п</t>
  </si>
  <si>
    <t>ВН</t>
  </si>
  <si>
    <t>СН1</t>
  </si>
  <si>
    <t>СН11</t>
  </si>
  <si>
    <t>НН</t>
  </si>
  <si>
    <t>Поступление эл. энергии в сеть, всего</t>
  </si>
  <si>
    <t>2</t>
  </si>
  <si>
    <t>Потери электроэнергии в сети</t>
  </si>
  <si>
    <t>3</t>
  </si>
  <si>
    <t>4</t>
  </si>
  <si>
    <t>Полезный отпуск из сети</t>
  </si>
  <si>
    <t>(млн. кВт·ч)</t>
  </si>
  <si>
    <t>Период регулирования</t>
  </si>
  <si>
    <t>(МВт)</t>
  </si>
  <si>
    <t>1.1</t>
  </si>
  <si>
    <t>из смежной сети, всего</t>
  </si>
  <si>
    <t>в том числе из сети</t>
  </si>
  <si>
    <t>1.2.</t>
  </si>
  <si>
    <t>От поставщиков оптового и розничного рынка</t>
  </si>
  <si>
    <t>Показатель</t>
  </si>
  <si>
    <t>Всего</t>
  </si>
  <si>
    <t>Поступление эл. мощности в сеть, всего</t>
  </si>
  <si>
    <t>Потери эл. мощности в сети</t>
  </si>
  <si>
    <t>то же в % (п. 2 / п.1)</t>
  </si>
  <si>
    <t>то же в % (п.2 / п. 1)</t>
  </si>
  <si>
    <t>МОЭСК</t>
  </si>
  <si>
    <t>ОБЛАСТЬ</t>
  </si>
  <si>
    <t xml:space="preserve">    МОСКВА </t>
  </si>
  <si>
    <t>Баланс электрической энергии по сетям ВН, СН1, СН11 и НН 
используемый для целей ценообразования на 2018 год</t>
  </si>
  <si>
    <t>Баланс электрической мощности по сетям ВН, СН1, СН11 и НН
используемый для целей ценообразования на 2018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</si>
</sst>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0.00000"/>
    <numFmt numFmtId="180" formatCode="0.0000"/>
    <numFmt numFmtId="181" formatCode="0.000"/>
    <numFmt numFmtId="182" formatCode="0.0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_р_._-;\-* #,##0.000_р_._-;_-* &quot;-&quot;??_р_._-;_-@_-"/>
    <numFmt numFmtId="187" formatCode="#,##0.00_ ;\-#,##0.00\ "/>
  </numFmts>
  <fonts count="5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" fillId="32" borderId="0" applyFont="0" applyBorder="0">
      <alignment horizontal="right"/>
      <protection/>
    </xf>
    <xf numFmtId="0" fontId="48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vertical="top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49" fillId="0" borderId="0" xfId="64" applyNumberFormat="1" applyFont="1" applyFill="1" applyBorder="1" applyAlignment="1">
      <alignment horizontal="center" vertical="center"/>
      <protection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 vertical="top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/>
    </xf>
    <xf numFmtId="4" fontId="1" fillId="6" borderId="10" xfId="0" applyNumberFormat="1" applyFont="1" applyFill="1" applyBorder="1" applyAlignment="1">
      <alignment horizontal="center" vertical="center"/>
    </xf>
    <xf numFmtId="4" fontId="1" fillId="6" borderId="13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 vertical="center"/>
    </xf>
    <xf numFmtId="4" fontId="1" fillId="34" borderId="34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4" fontId="1" fillId="34" borderId="19" xfId="0" applyNumberFormat="1" applyFont="1" applyFill="1" applyBorder="1" applyAlignment="1">
      <alignment horizontal="center" vertical="center"/>
    </xf>
    <xf numFmtId="4" fontId="50" fillId="0" borderId="0" xfId="0" applyNumberFormat="1" applyFont="1" applyAlignment="1">
      <alignment/>
    </xf>
    <xf numFmtId="183" fontId="1" fillId="6" borderId="35" xfId="0" applyNumberFormat="1" applyFont="1" applyFill="1" applyBorder="1" applyAlignment="1">
      <alignment horizontal="center" vertical="center"/>
    </xf>
    <xf numFmtId="183" fontId="1" fillId="6" borderId="36" xfId="0" applyNumberFormat="1" applyFont="1" applyFill="1" applyBorder="1" applyAlignment="1">
      <alignment horizontal="center" vertical="center"/>
    </xf>
    <xf numFmtId="183" fontId="1" fillId="6" borderId="10" xfId="0" applyNumberFormat="1" applyFont="1" applyFill="1" applyBorder="1" applyAlignment="1">
      <alignment horizontal="center" vertical="center"/>
    </xf>
    <xf numFmtId="183" fontId="1" fillId="6" borderId="13" xfId="0" applyNumberFormat="1" applyFont="1" applyFill="1" applyBorder="1" applyAlignment="1">
      <alignment horizontal="center" vertical="center"/>
    </xf>
    <xf numFmtId="183" fontId="1" fillId="6" borderId="16" xfId="0" applyNumberFormat="1" applyFont="1" applyFill="1" applyBorder="1" applyAlignment="1">
      <alignment horizontal="center" vertical="center"/>
    </xf>
    <xf numFmtId="183" fontId="1" fillId="6" borderId="18" xfId="0" applyNumberFormat="1" applyFont="1" applyFill="1" applyBorder="1" applyAlignment="1">
      <alignment horizontal="center" vertical="center"/>
    </xf>
    <xf numFmtId="183" fontId="1" fillId="6" borderId="33" xfId="0" applyNumberFormat="1" applyFont="1" applyFill="1" applyBorder="1" applyAlignment="1">
      <alignment horizontal="center" vertical="center"/>
    </xf>
    <xf numFmtId="183" fontId="1" fillId="6" borderId="37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183" fontId="1" fillId="6" borderId="39" xfId="0" applyNumberFormat="1" applyFont="1" applyFill="1" applyBorder="1" applyAlignment="1">
      <alignment horizontal="center" vertical="center"/>
    </xf>
    <xf numFmtId="183" fontId="1" fillId="6" borderId="30" xfId="0" applyNumberFormat="1" applyFont="1" applyFill="1" applyBorder="1" applyAlignment="1">
      <alignment horizontal="center" vertical="center"/>
    </xf>
    <xf numFmtId="4" fontId="1" fillId="6" borderId="30" xfId="0" applyNumberFormat="1" applyFont="1" applyFill="1" applyBorder="1" applyAlignment="1">
      <alignment horizontal="center" vertical="center"/>
    </xf>
    <xf numFmtId="183" fontId="1" fillId="6" borderId="28" xfId="0" applyNumberFormat="1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/>
    </xf>
    <xf numFmtId="0" fontId="1" fillId="0" borderId="41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35" borderId="21" xfId="0" applyNumberFormat="1" applyFont="1" applyFill="1" applyBorder="1" applyAlignment="1">
      <alignment horizontal="left" vertical="center" wrapText="1"/>
    </xf>
    <xf numFmtId="4" fontId="1" fillId="35" borderId="28" xfId="0" applyNumberFormat="1" applyFont="1" applyFill="1" applyBorder="1" applyAlignment="1">
      <alignment horizontal="center" vertical="center"/>
    </xf>
    <xf numFmtId="4" fontId="1" fillId="35" borderId="16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35" borderId="29" xfId="0" applyNumberFormat="1" applyFont="1" applyFill="1" applyBorder="1" applyAlignment="1">
      <alignment horizontal="center" vertical="center"/>
    </xf>
    <xf numFmtId="4" fontId="1" fillId="35" borderId="33" xfId="0" applyNumberFormat="1" applyFont="1" applyFill="1" applyBorder="1" applyAlignment="1">
      <alignment horizontal="center" vertical="center"/>
    </xf>
    <xf numFmtId="4" fontId="1" fillId="35" borderId="34" xfId="0" applyNumberFormat="1" applyFont="1" applyFill="1" applyBorder="1" applyAlignment="1">
      <alignment horizontal="center" vertical="center"/>
    </xf>
    <xf numFmtId="4" fontId="1" fillId="35" borderId="22" xfId="0" applyNumberFormat="1" applyFont="1" applyFill="1" applyBorder="1" applyAlignment="1">
      <alignment horizontal="left" vertical="center" wrapText="1"/>
    </xf>
    <xf numFmtId="4" fontId="1" fillId="35" borderId="23" xfId="0" applyNumberFormat="1" applyFont="1" applyFill="1" applyBorder="1" applyAlignment="1">
      <alignment horizontal="left" vertical="center" wrapText="1"/>
    </xf>
    <xf numFmtId="4" fontId="1" fillId="35" borderId="3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/>
    </xf>
    <xf numFmtId="0" fontId="1" fillId="35" borderId="23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left" wrapText="1"/>
    </xf>
    <xf numFmtId="171" fontId="1" fillId="35" borderId="16" xfId="0" applyNumberFormat="1" applyFont="1" applyFill="1" applyBorder="1" applyAlignment="1">
      <alignment horizontal="center" vertical="center"/>
    </xf>
    <xf numFmtId="171" fontId="1" fillId="35" borderId="18" xfId="0" applyNumberFormat="1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left" wrapText="1"/>
    </xf>
    <xf numFmtId="4" fontId="1" fillId="35" borderId="37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wrapText="1"/>
    </xf>
    <xf numFmtId="4" fontId="1" fillId="35" borderId="13" xfId="0" applyNumberFormat="1" applyFont="1" applyFill="1" applyBorder="1" applyAlignment="1">
      <alignment horizontal="center" vertical="center"/>
    </xf>
    <xf numFmtId="171" fontId="1" fillId="35" borderId="10" xfId="0" applyNumberFormat="1" applyFont="1" applyFill="1" applyBorder="1" applyAlignment="1">
      <alignment horizontal="center" vertical="center"/>
    </xf>
    <xf numFmtId="171" fontId="1" fillId="35" borderId="13" xfId="0" applyNumberFormat="1" applyFont="1" applyFill="1" applyBorder="1" applyAlignment="1">
      <alignment horizontal="center" vertical="center"/>
    </xf>
    <xf numFmtId="4" fontId="51" fillId="35" borderId="10" xfId="0" applyNumberFormat="1" applyFont="1" applyFill="1" applyBorder="1" applyAlignment="1">
      <alignment horizontal="center" vertical="center"/>
    </xf>
    <xf numFmtId="4" fontId="51" fillId="35" borderId="13" xfId="0" applyNumberFormat="1" applyFont="1" applyFill="1" applyBorder="1" applyAlignment="1">
      <alignment horizontal="center" vertical="center"/>
    </xf>
    <xf numFmtId="0" fontId="1" fillId="35" borderId="42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 horizontal="center" vertical="top"/>
    </xf>
    <xf numFmtId="0" fontId="1" fillId="6" borderId="43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4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44" xfId="0" applyFont="1" applyBorder="1" applyAlignment="1">
      <alignment horizontal="center"/>
    </xf>
    <xf numFmtId="0" fontId="1" fillId="34" borderId="46" xfId="0" applyFont="1" applyFill="1" applyBorder="1" applyAlignment="1">
      <alignment horizontal="center" vertical="top"/>
    </xf>
    <xf numFmtId="0" fontId="1" fillId="34" borderId="20" xfId="0" applyFont="1" applyFill="1" applyBorder="1" applyAlignment="1">
      <alignment horizontal="center" vertical="top"/>
    </xf>
    <xf numFmtId="0" fontId="1" fillId="34" borderId="47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8" xfId="54"/>
    <cellStyle name="Плохой" xfId="55"/>
    <cellStyle name="Пояснение" xfId="56"/>
    <cellStyle name="Followed Hyperlink" xfId="57"/>
    <cellStyle name="Percent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115" zoomScaleNormal="115" workbookViewId="0" topLeftCell="K1">
      <selection activeCell="S17" sqref="A1:S17"/>
    </sheetView>
  </sheetViews>
  <sheetFormatPr defaultColWidth="11.375" defaultRowHeight="12.75"/>
  <cols>
    <col min="1" max="1" width="4.75390625" style="1" customWidth="1"/>
    <col min="2" max="2" width="29.125" style="1" customWidth="1"/>
    <col min="3" max="7" width="13.125" style="1" customWidth="1"/>
    <col min="8" max="8" width="29.625" style="1" customWidth="1"/>
    <col min="9" max="9" width="14.00390625" style="1" customWidth="1"/>
    <col min="10" max="10" width="13.875" style="1" customWidth="1"/>
    <col min="11" max="11" width="13.00390625" style="1" customWidth="1"/>
    <col min="12" max="12" width="15.375" style="1" customWidth="1"/>
    <col min="13" max="13" width="14.375" style="1" customWidth="1"/>
    <col min="14" max="14" width="30.25390625" style="1" customWidth="1"/>
    <col min="15" max="15" width="14.125" style="1" customWidth="1"/>
    <col min="16" max="16" width="13.375" style="1" customWidth="1"/>
    <col min="17" max="17" width="12.125" style="1" customWidth="1"/>
    <col min="18" max="19" width="13.125" style="1" customWidth="1"/>
    <col min="20" max="16384" width="11.375" style="1" customWidth="1"/>
  </cols>
  <sheetData>
    <row r="1" spans="1:7" ht="52.5" customHeight="1">
      <c r="A1" s="123" t="s">
        <v>28</v>
      </c>
      <c r="B1" s="123"/>
      <c r="C1" s="123"/>
      <c r="D1" s="123"/>
      <c r="E1" s="123"/>
      <c r="F1" s="123"/>
      <c r="G1" s="123"/>
    </row>
    <row r="2" spans="11:17" ht="12" customHeight="1">
      <c r="K2" s="37"/>
      <c r="Q2" s="23"/>
    </row>
    <row r="3" spans="3:19" ht="20.25" customHeight="1" thickBot="1">
      <c r="C3" s="6" t="s">
        <v>25</v>
      </c>
      <c r="D3" s="6"/>
      <c r="E3" s="6"/>
      <c r="F3" s="6"/>
      <c r="H3" s="6" t="s">
        <v>27</v>
      </c>
      <c r="J3" s="6"/>
      <c r="K3" s="40"/>
      <c r="L3" s="40"/>
      <c r="M3" s="6"/>
      <c r="N3" s="6" t="s">
        <v>26</v>
      </c>
      <c r="O3" s="6"/>
      <c r="P3" s="6"/>
      <c r="Q3" s="6"/>
      <c r="S3" s="24" t="s">
        <v>11</v>
      </c>
    </row>
    <row r="4" spans="1:19" ht="12.75">
      <c r="A4" s="124" t="s">
        <v>0</v>
      </c>
      <c r="B4" s="126" t="s">
        <v>19</v>
      </c>
      <c r="C4" s="128" t="s">
        <v>12</v>
      </c>
      <c r="D4" s="129"/>
      <c r="E4" s="129"/>
      <c r="F4" s="129"/>
      <c r="G4" s="129"/>
      <c r="H4" s="96" t="s">
        <v>19</v>
      </c>
      <c r="I4" s="116" t="s">
        <v>12</v>
      </c>
      <c r="J4" s="117"/>
      <c r="K4" s="117"/>
      <c r="L4" s="117"/>
      <c r="M4" s="118"/>
      <c r="N4" s="119" t="s">
        <v>19</v>
      </c>
      <c r="O4" s="121" t="s">
        <v>12</v>
      </c>
      <c r="P4" s="121"/>
      <c r="Q4" s="121"/>
      <c r="R4" s="121"/>
      <c r="S4" s="122"/>
    </row>
    <row r="5" spans="1:19" ht="12.75">
      <c r="A5" s="125"/>
      <c r="B5" s="127"/>
      <c r="C5" s="2" t="s">
        <v>20</v>
      </c>
      <c r="D5" s="2" t="s">
        <v>1</v>
      </c>
      <c r="E5" s="2" t="s">
        <v>2</v>
      </c>
      <c r="F5" s="2" t="s">
        <v>3</v>
      </c>
      <c r="G5" s="5" t="s">
        <v>4</v>
      </c>
      <c r="H5" s="97"/>
      <c r="I5" s="98" t="s">
        <v>20</v>
      </c>
      <c r="J5" s="99" t="s">
        <v>1</v>
      </c>
      <c r="K5" s="99" t="s">
        <v>2</v>
      </c>
      <c r="L5" s="100" t="s">
        <v>3</v>
      </c>
      <c r="M5" s="100" t="s">
        <v>4</v>
      </c>
      <c r="N5" s="120"/>
      <c r="O5" s="67" t="s">
        <v>20</v>
      </c>
      <c r="P5" s="41" t="s">
        <v>1</v>
      </c>
      <c r="Q5" s="41" t="s">
        <v>2</v>
      </c>
      <c r="R5" s="41" t="s">
        <v>3</v>
      </c>
      <c r="S5" s="42" t="s">
        <v>4</v>
      </c>
    </row>
    <row r="6" spans="1:19" ht="13.5" thickBot="1">
      <c r="A6" s="16">
        <v>1</v>
      </c>
      <c r="B6" s="15">
        <v>2</v>
      </c>
      <c r="C6" s="10">
        <v>3</v>
      </c>
      <c r="D6" s="10">
        <v>4</v>
      </c>
      <c r="E6" s="10">
        <v>5</v>
      </c>
      <c r="F6" s="10">
        <v>6</v>
      </c>
      <c r="G6" s="13">
        <v>7</v>
      </c>
      <c r="H6" s="101"/>
      <c r="I6" s="102">
        <v>8</v>
      </c>
      <c r="J6" s="103">
        <v>9</v>
      </c>
      <c r="K6" s="103">
        <v>10</v>
      </c>
      <c r="L6" s="104">
        <v>11</v>
      </c>
      <c r="M6" s="104">
        <v>12</v>
      </c>
      <c r="N6" s="73"/>
      <c r="O6" s="68">
        <v>13</v>
      </c>
      <c r="P6" s="43">
        <v>14</v>
      </c>
      <c r="Q6" s="43">
        <v>15</v>
      </c>
      <c r="R6" s="43">
        <v>16</v>
      </c>
      <c r="S6" s="44">
        <v>17</v>
      </c>
    </row>
    <row r="7" spans="1:19" ht="12.75">
      <c r="A7" s="17">
        <v>1</v>
      </c>
      <c r="B7" s="14" t="s">
        <v>5</v>
      </c>
      <c r="C7" s="52">
        <f>I7+O7</f>
        <v>91962.0073</v>
      </c>
      <c r="D7" s="52">
        <f>J7+P7</f>
        <v>82639.75649999999</v>
      </c>
      <c r="E7" s="52">
        <f>K7+Q7</f>
        <v>5260.7591999999995</v>
      </c>
      <c r="F7" s="52">
        <f>L7+R7</f>
        <v>58091.5629</v>
      </c>
      <c r="G7" s="53">
        <f>M7+S7</f>
        <v>24488.1819</v>
      </c>
      <c r="H7" s="91" t="s">
        <v>5</v>
      </c>
      <c r="I7" s="88">
        <v>45842.9073</v>
      </c>
      <c r="J7" s="89">
        <v>37415.3065</v>
      </c>
      <c r="K7" s="89">
        <v>273.8592</v>
      </c>
      <c r="L7" s="90">
        <v>41115.0668</v>
      </c>
      <c r="M7" s="90">
        <v>18265.7145</v>
      </c>
      <c r="N7" s="74" t="s">
        <v>5</v>
      </c>
      <c r="O7" s="69">
        <f>O14</f>
        <v>46119.1</v>
      </c>
      <c r="P7" s="59">
        <f>P14</f>
        <v>45224.45</v>
      </c>
      <c r="Q7" s="59">
        <f>Q8+Q14</f>
        <v>4986.9</v>
      </c>
      <c r="R7" s="59">
        <f>R8+R14</f>
        <v>16976.496099999997</v>
      </c>
      <c r="S7" s="60">
        <f>S17+S15</f>
        <v>6222.4674</v>
      </c>
    </row>
    <row r="8" spans="1:19" ht="12.75">
      <c r="A8" s="18" t="s">
        <v>14</v>
      </c>
      <c r="B8" s="8" t="s">
        <v>15</v>
      </c>
      <c r="C8" s="54"/>
      <c r="D8" s="54"/>
      <c r="E8" s="54">
        <f>K8+Q8</f>
        <v>5060.207399999999</v>
      </c>
      <c r="F8" s="54">
        <f aca="true" t="shared" si="0" ref="F8:G17">L8+R8</f>
        <v>48991.9884</v>
      </c>
      <c r="G8" s="55">
        <f t="shared" si="0"/>
        <v>24466.057399999998</v>
      </c>
      <c r="H8" s="92" t="s">
        <v>15</v>
      </c>
      <c r="I8" s="93"/>
      <c r="J8" s="94"/>
      <c r="K8" s="94">
        <f>K10</f>
        <v>357.8074</v>
      </c>
      <c r="L8" s="95">
        <f>L10+L11</f>
        <v>32558.6623</v>
      </c>
      <c r="M8" s="95">
        <f>M12</f>
        <v>18310.57</v>
      </c>
      <c r="N8" s="75" t="s">
        <v>15</v>
      </c>
      <c r="O8" s="70"/>
      <c r="P8" s="61"/>
      <c r="Q8" s="61">
        <f>Q10</f>
        <v>4702.4</v>
      </c>
      <c r="R8" s="61">
        <f>R10+R11</f>
        <v>16433.3261</v>
      </c>
      <c r="S8" s="62">
        <f>S12</f>
        <v>6155.487399999997</v>
      </c>
    </row>
    <row r="9" spans="1:19" ht="30" customHeight="1">
      <c r="A9" s="18"/>
      <c r="B9" s="8" t="s">
        <v>16</v>
      </c>
      <c r="C9" s="54"/>
      <c r="D9" s="54"/>
      <c r="E9" s="54"/>
      <c r="F9" s="54"/>
      <c r="G9" s="55"/>
      <c r="H9" s="92" t="s">
        <v>16</v>
      </c>
      <c r="I9" s="93"/>
      <c r="J9" s="94"/>
      <c r="K9" s="94"/>
      <c r="L9" s="95"/>
      <c r="M9" s="95"/>
      <c r="N9" s="75" t="s">
        <v>16</v>
      </c>
      <c r="O9" s="70"/>
      <c r="P9" s="61"/>
      <c r="Q9" s="61"/>
      <c r="R9" s="61"/>
      <c r="S9" s="62"/>
    </row>
    <row r="10" spans="1:19" ht="12.75">
      <c r="A10" s="18"/>
      <c r="B10" s="8" t="s">
        <v>1</v>
      </c>
      <c r="C10" s="54"/>
      <c r="D10" s="54"/>
      <c r="E10" s="54">
        <f>K10+Q10</f>
        <v>5060.207399999999</v>
      </c>
      <c r="F10" s="54">
        <f t="shared" si="0"/>
        <v>45708.0122</v>
      </c>
      <c r="G10" s="55"/>
      <c r="H10" s="92" t="s">
        <v>1</v>
      </c>
      <c r="I10" s="93"/>
      <c r="J10" s="94"/>
      <c r="K10" s="94">
        <v>357.8074</v>
      </c>
      <c r="L10" s="95">
        <v>32409.1023</v>
      </c>
      <c r="M10" s="95"/>
      <c r="N10" s="75" t="s">
        <v>1</v>
      </c>
      <c r="O10" s="70"/>
      <c r="P10" s="61"/>
      <c r="Q10" s="61">
        <v>4702.4</v>
      </c>
      <c r="R10" s="61">
        <f>P7-P15-P17-Q8</f>
        <v>13298.909899999997</v>
      </c>
      <c r="S10" s="62"/>
    </row>
    <row r="11" spans="1:19" ht="12.75">
      <c r="A11" s="18"/>
      <c r="B11" s="8" t="s">
        <v>2</v>
      </c>
      <c r="C11" s="54"/>
      <c r="D11" s="54"/>
      <c r="E11" s="54"/>
      <c r="F11" s="54">
        <f t="shared" si="0"/>
        <v>3283.9761999999996</v>
      </c>
      <c r="G11" s="55"/>
      <c r="H11" s="92" t="s">
        <v>2</v>
      </c>
      <c r="I11" s="93"/>
      <c r="J11" s="94"/>
      <c r="K11" s="94"/>
      <c r="L11" s="95">
        <v>149.56</v>
      </c>
      <c r="M11" s="95"/>
      <c r="N11" s="75" t="s">
        <v>2</v>
      </c>
      <c r="O11" s="70"/>
      <c r="P11" s="61"/>
      <c r="Q11" s="61"/>
      <c r="R11" s="61">
        <f>Q7-Q15-Q17</f>
        <v>3134.4161999999997</v>
      </c>
      <c r="S11" s="62"/>
    </row>
    <row r="12" spans="1:19" ht="12.75">
      <c r="A12" s="18"/>
      <c r="B12" s="8" t="s">
        <v>3</v>
      </c>
      <c r="C12" s="54"/>
      <c r="D12" s="54"/>
      <c r="E12" s="54"/>
      <c r="F12" s="54"/>
      <c r="G12" s="55">
        <f t="shared" si="0"/>
        <v>24466.057399999998</v>
      </c>
      <c r="H12" s="92" t="s">
        <v>3</v>
      </c>
      <c r="I12" s="93"/>
      <c r="J12" s="94"/>
      <c r="K12" s="94"/>
      <c r="L12" s="95"/>
      <c r="M12" s="95">
        <v>18310.57</v>
      </c>
      <c r="N12" s="75" t="s">
        <v>3</v>
      </c>
      <c r="O12" s="70"/>
      <c r="P12" s="61"/>
      <c r="Q12" s="61"/>
      <c r="R12" s="61"/>
      <c r="S12" s="62">
        <f>R7-R17-R15</f>
        <v>6155.487399999997</v>
      </c>
    </row>
    <row r="13" spans="1:19" ht="12.75">
      <c r="A13" s="18"/>
      <c r="B13" s="8" t="s">
        <v>4</v>
      </c>
      <c r="C13" s="54"/>
      <c r="D13" s="54"/>
      <c r="E13" s="54"/>
      <c r="F13" s="54"/>
      <c r="G13" s="55">
        <f t="shared" si="0"/>
        <v>0</v>
      </c>
      <c r="H13" s="92" t="s">
        <v>4</v>
      </c>
      <c r="I13" s="93"/>
      <c r="J13" s="94"/>
      <c r="K13" s="94"/>
      <c r="L13" s="95"/>
      <c r="M13" s="95"/>
      <c r="N13" s="75" t="s">
        <v>4</v>
      </c>
      <c r="O13" s="70"/>
      <c r="P13" s="61"/>
      <c r="Q13" s="61"/>
      <c r="R13" s="61"/>
      <c r="S13" s="62"/>
    </row>
    <row r="14" spans="1:19" ht="49.5" customHeight="1">
      <c r="A14" s="18" t="s">
        <v>17</v>
      </c>
      <c r="B14" s="8" t="s">
        <v>18</v>
      </c>
      <c r="C14" s="54">
        <f>I14+O14</f>
        <v>91962.0073</v>
      </c>
      <c r="D14" s="54">
        <f>J14+P14</f>
        <v>82639.75649999999</v>
      </c>
      <c r="E14" s="54">
        <f>K14+Q14</f>
        <v>200.55180000000001</v>
      </c>
      <c r="F14" s="54">
        <f>L14+R14</f>
        <v>9099.5745</v>
      </c>
      <c r="G14" s="55">
        <f t="shared" si="0"/>
        <v>22.124500000000005</v>
      </c>
      <c r="H14" s="92" t="s">
        <v>18</v>
      </c>
      <c r="I14" s="93">
        <f>J14+K14+L14+M14</f>
        <v>45842.9073</v>
      </c>
      <c r="J14" s="94">
        <v>37415.3065</v>
      </c>
      <c r="K14" s="94">
        <v>-83.9482</v>
      </c>
      <c r="L14" s="95">
        <v>8556.4045</v>
      </c>
      <c r="M14" s="95">
        <v>-44.8555</v>
      </c>
      <c r="N14" s="75" t="s">
        <v>18</v>
      </c>
      <c r="O14" s="70">
        <f>P14+Q14+R14+S14</f>
        <v>46119.1</v>
      </c>
      <c r="P14" s="61">
        <v>45224.45</v>
      </c>
      <c r="Q14" s="61">
        <v>284.5</v>
      </c>
      <c r="R14" s="61">
        <v>543.17</v>
      </c>
      <c r="S14" s="62">
        <v>66.98</v>
      </c>
    </row>
    <row r="15" spans="1:19" ht="12.75">
      <c r="A15" s="18" t="s">
        <v>6</v>
      </c>
      <c r="B15" s="8" t="s">
        <v>7</v>
      </c>
      <c r="C15" s="54">
        <f>I15+O15</f>
        <v>7528.021300000002</v>
      </c>
      <c r="D15" s="54">
        <f>J15+P15</f>
        <v>2062.5468000000037</v>
      </c>
      <c r="E15" s="54">
        <f>K15+Q15</f>
        <v>166.7582</v>
      </c>
      <c r="F15" s="54">
        <f t="shared" si="0"/>
        <v>3157.795800000001</v>
      </c>
      <c r="G15" s="55">
        <f t="shared" si="0"/>
        <v>2140.9204999999965</v>
      </c>
      <c r="H15" s="92" t="s">
        <v>7</v>
      </c>
      <c r="I15" s="93">
        <f>J15+K15+L15+M15</f>
        <v>3424.5783000000015</v>
      </c>
      <c r="J15" s="94">
        <f>J7-J17-K10-L10</f>
        <v>667.976800000004</v>
      </c>
      <c r="K15" s="94">
        <f>K7-L11-K17</f>
        <v>4.058199999999985</v>
      </c>
      <c r="L15" s="95">
        <f>L7-M12-L17</f>
        <v>1577.015800000001</v>
      </c>
      <c r="M15" s="95">
        <f>M7-M17</f>
        <v>1175.5274999999965</v>
      </c>
      <c r="N15" s="75" t="s">
        <v>7</v>
      </c>
      <c r="O15" s="70">
        <f>P15+Q15+R15+S15</f>
        <v>4103.443</v>
      </c>
      <c r="P15" s="61">
        <v>1394.57</v>
      </c>
      <c r="Q15" s="61">
        <v>162.7</v>
      </c>
      <c r="R15" s="61">
        <v>1580.78</v>
      </c>
      <c r="S15" s="62">
        <v>965.393</v>
      </c>
    </row>
    <row r="16" spans="1:19" ht="12.75">
      <c r="A16" s="18" t="s">
        <v>8</v>
      </c>
      <c r="B16" s="8" t="s">
        <v>23</v>
      </c>
      <c r="C16" s="54">
        <f>C15/C7*100</f>
        <v>8.186012377309213</v>
      </c>
      <c r="D16" s="54">
        <f>D15/D7*100</f>
        <v>2.495828747994924</v>
      </c>
      <c r="E16" s="54">
        <f>E15/E7*100</f>
        <v>3.169850465689439</v>
      </c>
      <c r="F16" s="54">
        <f>F15/F7*100</f>
        <v>5.435894030663102</v>
      </c>
      <c r="G16" s="55">
        <f>G15/G7*100</f>
        <v>8.742668233773601</v>
      </c>
      <c r="H16" s="92" t="s">
        <v>23</v>
      </c>
      <c r="I16" s="93">
        <f>I15/I7*100</f>
        <v>7.470246765959369</v>
      </c>
      <c r="J16" s="94">
        <f>J15/J7*100</f>
        <v>1.785303562861376</v>
      </c>
      <c r="K16" s="94">
        <f>K15/K7*100</f>
        <v>1.4818563699886604</v>
      </c>
      <c r="L16" s="94">
        <f>L15/L7*100</f>
        <v>3.835615317545832</v>
      </c>
      <c r="M16" s="95">
        <f>M15/M7*100</f>
        <v>6.435704992542157</v>
      </c>
      <c r="N16" s="75" t="s">
        <v>23</v>
      </c>
      <c r="O16" s="71">
        <f>O15/O7*100</f>
        <v>8.897491494847038</v>
      </c>
      <c r="P16" s="45">
        <f>P15/P7*100</f>
        <v>3.083663814595866</v>
      </c>
      <c r="Q16" s="45">
        <f>Q15/Q7*100</f>
        <v>3.2625478754336363</v>
      </c>
      <c r="R16" s="45">
        <f>R15/R7*100</f>
        <v>9.311579908412316</v>
      </c>
      <c r="S16" s="46">
        <f>S15/S7*100</f>
        <v>15.514633310895288</v>
      </c>
    </row>
    <row r="17" spans="1:19" ht="13.5" thickBot="1">
      <c r="A17" s="19" t="s">
        <v>9</v>
      </c>
      <c r="B17" s="9" t="s">
        <v>10</v>
      </c>
      <c r="C17" s="56">
        <f>I17+O17</f>
        <v>84433.986</v>
      </c>
      <c r="D17" s="56">
        <f>J17+P17</f>
        <v>29808.990100000003</v>
      </c>
      <c r="E17" s="56">
        <f>K17+Q17</f>
        <v>1810.0248</v>
      </c>
      <c r="F17" s="56">
        <f t="shared" si="0"/>
        <v>30467.7097</v>
      </c>
      <c r="G17" s="57">
        <f t="shared" si="0"/>
        <v>22347.261400000003</v>
      </c>
      <c r="H17" s="84" t="s">
        <v>10</v>
      </c>
      <c r="I17" s="85">
        <f>J17+K17+L17+M17</f>
        <v>42418.329</v>
      </c>
      <c r="J17" s="86">
        <v>3980.42</v>
      </c>
      <c r="K17" s="86">
        <v>120.241</v>
      </c>
      <c r="L17" s="87">
        <v>21227.481</v>
      </c>
      <c r="M17" s="87">
        <v>17090.187</v>
      </c>
      <c r="N17" s="76" t="s">
        <v>10</v>
      </c>
      <c r="O17" s="72">
        <f>P17+Q17+R17+S17</f>
        <v>42015.657</v>
      </c>
      <c r="P17" s="63">
        <v>25828.5701</v>
      </c>
      <c r="Q17" s="63">
        <v>1689.7838</v>
      </c>
      <c r="R17" s="63">
        <v>9240.2287</v>
      </c>
      <c r="S17" s="64">
        <v>5257.0744</v>
      </c>
    </row>
  </sheetData>
  <sheetProtection/>
  <mergeCells count="7">
    <mergeCell ref="I4:M4"/>
    <mergeCell ref="N4:N5"/>
    <mergeCell ref="O4:S4"/>
    <mergeCell ref="A1:G1"/>
    <mergeCell ref="A4:A5"/>
    <mergeCell ref="B4:B5"/>
    <mergeCell ref="C4:G4"/>
  </mergeCells>
  <printOptions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8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workbookViewId="0" topLeftCell="A1">
      <selection activeCell="S18" sqref="A1:S18"/>
    </sheetView>
  </sheetViews>
  <sheetFormatPr defaultColWidth="11.375" defaultRowHeight="12.75"/>
  <cols>
    <col min="1" max="1" width="4.75390625" style="1" customWidth="1"/>
    <col min="2" max="2" width="27.125" style="1" customWidth="1"/>
    <col min="3" max="7" width="10.875" style="1" customWidth="1"/>
    <col min="8" max="8" width="19.75390625" style="1" customWidth="1"/>
    <col min="9" max="9" width="11.875" style="1" customWidth="1"/>
    <col min="10" max="10" width="10.625" style="1" customWidth="1"/>
    <col min="11" max="11" width="11.00390625" style="1" customWidth="1"/>
    <col min="12" max="12" width="10.75390625" style="1" customWidth="1"/>
    <col min="13" max="13" width="11.75390625" style="1" customWidth="1"/>
    <col min="14" max="14" width="17.625" style="1" customWidth="1"/>
    <col min="15" max="15" width="16.125" style="1" customWidth="1"/>
    <col min="16" max="16" width="14.00390625" style="1" customWidth="1"/>
    <col min="17" max="17" width="12.75390625" style="1" customWidth="1"/>
    <col min="18" max="18" width="13.375" style="1" customWidth="1"/>
    <col min="19" max="19" width="14.125" style="1" customWidth="1"/>
    <col min="20" max="16384" width="11.375" style="1" customWidth="1"/>
  </cols>
  <sheetData>
    <row r="1" spans="1:7" ht="38.25" customHeight="1">
      <c r="A1" s="123" t="s">
        <v>29</v>
      </c>
      <c r="B1" s="123"/>
      <c r="C1" s="123"/>
      <c r="D1" s="123"/>
      <c r="E1" s="123"/>
      <c r="F1" s="123"/>
      <c r="G1" s="123"/>
    </row>
    <row r="2" spans="10:12" ht="12.75" customHeight="1">
      <c r="J2" s="37"/>
      <c r="K2" s="37"/>
      <c r="L2" s="37"/>
    </row>
    <row r="3" spans="3:19" ht="20.25" customHeight="1" thickBot="1">
      <c r="C3" s="6" t="s">
        <v>25</v>
      </c>
      <c r="G3" s="38"/>
      <c r="H3" s="6" t="s">
        <v>27</v>
      </c>
      <c r="J3" s="6"/>
      <c r="K3" s="6"/>
      <c r="L3" s="6"/>
      <c r="M3" s="6"/>
      <c r="N3" s="6" t="s">
        <v>26</v>
      </c>
      <c r="O3" s="6"/>
      <c r="S3" s="4" t="s">
        <v>13</v>
      </c>
    </row>
    <row r="4" spans="1:19" ht="15" customHeight="1">
      <c r="A4" s="134" t="s">
        <v>0</v>
      </c>
      <c r="B4" s="136" t="s">
        <v>19</v>
      </c>
      <c r="C4" s="128" t="s">
        <v>12</v>
      </c>
      <c r="D4" s="129"/>
      <c r="E4" s="129"/>
      <c r="F4" s="129"/>
      <c r="G4" s="138"/>
      <c r="H4" s="139" t="s">
        <v>19</v>
      </c>
      <c r="I4" s="141" t="s">
        <v>12</v>
      </c>
      <c r="J4" s="142"/>
      <c r="K4" s="142"/>
      <c r="L4" s="142"/>
      <c r="M4" s="143"/>
      <c r="N4" s="130" t="s">
        <v>19</v>
      </c>
      <c r="O4" s="132" t="s">
        <v>12</v>
      </c>
      <c r="P4" s="132"/>
      <c r="Q4" s="132"/>
      <c r="R4" s="132"/>
      <c r="S4" s="133"/>
    </row>
    <row r="5" spans="1:19" ht="12.75">
      <c r="A5" s="135"/>
      <c r="B5" s="137"/>
      <c r="C5" s="2" t="s">
        <v>20</v>
      </c>
      <c r="D5" s="2" t="s">
        <v>1</v>
      </c>
      <c r="E5" s="2" t="s">
        <v>2</v>
      </c>
      <c r="F5" s="2" t="s">
        <v>3</v>
      </c>
      <c r="G5" s="7" t="s">
        <v>4</v>
      </c>
      <c r="H5" s="140"/>
      <c r="I5" s="47" t="s">
        <v>20</v>
      </c>
      <c r="J5" s="47" t="s">
        <v>1</v>
      </c>
      <c r="K5" s="47" t="s">
        <v>2</v>
      </c>
      <c r="L5" s="47" t="s">
        <v>3</v>
      </c>
      <c r="M5" s="48" t="s">
        <v>4</v>
      </c>
      <c r="N5" s="131"/>
      <c r="O5" s="2" t="s">
        <v>20</v>
      </c>
      <c r="P5" s="2" t="s">
        <v>1</v>
      </c>
      <c r="Q5" s="2" t="s">
        <v>2</v>
      </c>
      <c r="R5" s="2" t="s">
        <v>3</v>
      </c>
      <c r="S5" s="7" t="s">
        <v>4</v>
      </c>
    </row>
    <row r="6" spans="1:19" ht="13.5" thickBot="1">
      <c r="A6" s="27">
        <v>1</v>
      </c>
      <c r="B6" s="28">
        <v>2</v>
      </c>
      <c r="C6" s="10">
        <v>3</v>
      </c>
      <c r="D6" s="10">
        <v>4</v>
      </c>
      <c r="E6" s="10">
        <v>5</v>
      </c>
      <c r="F6" s="10">
        <v>6</v>
      </c>
      <c r="G6" s="12">
        <v>7</v>
      </c>
      <c r="H6" s="49"/>
      <c r="I6" s="50">
        <v>10</v>
      </c>
      <c r="J6" s="50">
        <v>11</v>
      </c>
      <c r="K6" s="50">
        <v>12</v>
      </c>
      <c r="L6" s="50">
        <v>13</v>
      </c>
      <c r="M6" s="51">
        <v>14</v>
      </c>
      <c r="N6" s="29"/>
      <c r="O6" s="10">
        <v>17</v>
      </c>
      <c r="P6" s="10">
        <v>18</v>
      </c>
      <c r="Q6" s="10">
        <v>19</v>
      </c>
      <c r="R6" s="10">
        <v>20</v>
      </c>
      <c r="S6" s="12">
        <v>21</v>
      </c>
    </row>
    <row r="7" spans="1:19" ht="25.5">
      <c r="A7" s="25">
        <v>1</v>
      </c>
      <c r="B7" s="26" t="s">
        <v>21</v>
      </c>
      <c r="C7" s="77">
        <f>I7+O7</f>
        <v>14116.6263</v>
      </c>
      <c r="D7" s="77">
        <f>J7+P7</f>
        <v>12649.748</v>
      </c>
      <c r="E7" s="77">
        <f>K7+Q7</f>
        <v>806.884</v>
      </c>
      <c r="F7" s="77">
        <f>L7+R7</f>
        <v>9237.02</v>
      </c>
      <c r="G7" s="78">
        <f>M7+S7</f>
        <v>4262.892</v>
      </c>
      <c r="H7" s="108" t="s">
        <v>21</v>
      </c>
      <c r="I7" s="89">
        <v>7245.9963</v>
      </c>
      <c r="J7" s="89">
        <v>5918.538</v>
      </c>
      <c r="K7" s="89">
        <v>42.214</v>
      </c>
      <c r="L7" s="89">
        <v>6609.1</v>
      </c>
      <c r="M7" s="109">
        <v>3182.352</v>
      </c>
      <c r="N7" s="30" t="s">
        <v>21</v>
      </c>
      <c r="O7" s="65">
        <f>O14</f>
        <v>6870.629999999999</v>
      </c>
      <c r="P7" s="65">
        <f>P14</f>
        <v>6731.21</v>
      </c>
      <c r="Q7" s="65">
        <f>Q8+Q14</f>
        <v>764.6700000000001</v>
      </c>
      <c r="R7" s="65">
        <f>R8+R14</f>
        <v>2627.9200000000005</v>
      </c>
      <c r="S7" s="66">
        <f>S17+S15</f>
        <v>1080.54</v>
      </c>
    </row>
    <row r="8" spans="1:19" ht="12.75">
      <c r="A8" s="20" t="s">
        <v>14</v>
      </c>
      <c r="B8" s="3" t="s">
        <v>15</v>
      </c>
      <c r="C8" s="79"/>
      <c r="D8" s="79"/>
      <c r="E8" s="79">
        <f>K8+Q8</f>
        <v>775.491</v>
      </c>
      <c r="F8" s="79">
        <f>L8+R8</f>
        <v>7804.983</v>
      </c>
      <c r="G8" s="80">
        <f>M8+S8</f>
        <v>4259.4400000000005</v>
      </c>
      <c r="H8" s="110" t="s">
        <v>15</v>
      </c>
      <c r="I8" s="94"/>
      <c r="J8" s="94"/>
      <c r="K8" s="94">
        <f>K10</f>
        <v>55.761</v>
      </c>
      <c r="L8" s="94">
        <f>L10+L11</f>
        <v>5261.053</v>
      </c>
      <c r="M8" s="111">
        <f>M12</f>
        <v>3189.39</v>
      </c>
      <c r="N8" s="31" t="s">
        <v>15</v>
      </c>
      <c r="O8" s="61"/>
      <c r="P8" s="61"/>
      <c r="Q8" s="61">
        <f>Q10</f>
        <v>719.73</v>
      </c>
      <c r="R8" s="61">
        <f>R10+R11</f>
        <v>2543.9300000000007</v>
      </c>
      <c r="S8" s="62">
        <f>S12</f>
        <v>1070.0500000000004</v>
      </c>
    </row>
    <row r="9" spans="1:19" ht="12.75">
      <c r="A9" s="20"/>
      <c r="B9" s="3" t="s">
        <v>16</v>
      </c>
      <c r="C9" s="79"/>
      <c r="D9" s="79"/>
      <c r="E9" s="79"/>
      <c r="F9" s="79"/>
      <c r="G9" s="80"/>
      <c r="H9" s="110" t="s">
        <v>16</v>
      </c>
      <c r="I9" s="94"/>
      <c r="J9" s="94"/>
      <c r="K9" s="94"/>
      <c r="L9" s="94"/>
      <c r="M9" s="111"/>
      <c r="N9" s="31" t="s">
        <v>16</v>
      </c>
      <c r="O9" s="61"/>
      <c r="P9" s="61"/>
      <c r="Q9" s="61"/>
      <c r="R9" s="61"/>
      <c r="S9" s="62"/>
    </row>
    <row r="10" spans="1:19" ht="12.75">
      <c r="A10" s="20"/>
      <c r="B10" s="3" t="s">
        <v>1</v>
      </c>
      <c r="C10" s="79"/>
      <c r="D10" s="79"/>
      <c r="E10" s="79">
        <f>K10+Q10</f>
        <v>775.491</v>
      </c>
      <c r="F10" s="79">
        <f>L10+R10</f>
        <v>7289.676</v>
      </c>
      <c r="G10" s="80"/>
      <c r="H10" s="110" t="s">
        <v>1</v>
      </c>
      <c r="I10" s="94"/>
      <c r="J10" s="94"/>
      <c r="K10" s="112">
        <v>55.761</v>
      </c>
      <c r="L10" s="112">
        <v>5236.316</v>
      </c>
      <c r="M10" s="113"/>
      <c r="N10" s="31" t="s">
        <v>1</v>
      </c>
      <c r="O10" s="61"/>
      <c r="P10" s="61"/>
      <c r="Q10" s="61">
        <v>719.73</v>
      </c>
      <c r="R10" s="61">
        <f>P7-P15-P17-Q8</f>
        <v>2053.3600000000006</v>
      </c>
      <c r="S10" s="62"/>
    </row>
    <row r="11" spans="1:19" ht="12.75">
      <c r="A11" s="20"/>
      <c r="B11" s="3" t="s">
        <v>2</v>
      </c>
      <c r="C11" s="79"/>
      <c r="D11" s="79"/>
      <c r="E11" s="79"/>
      <c r="F11" s="79">
        <f>L11+R11</f>
        <v>515.3070000000001</v>
      </c>
      <c r="G11" s="80"/>
      <c r="H11" s="110" t="s">
        <v>2</v>
      </c>
      <c r="I11" s="94"/>
      <c r="J11" s="94"/>
      <c r="K11" s="112"/>
      <c r="L11" s="112">
        <v>24.737</v>
      </c>
      <c r="M11" s="113"/>
      <c r="N11" s="31" t="s">
        <v>2</v>
      </c>
      <c r="O11" s="61"/>
      <c r="P11" s="61"/>
      <c r="Q11" s="61"/>
      <c r="R11" s="61">
        <f>Q7-Q15-Q17</f>
        <v>490.57000000000016</v>
      </c>
      <c r="S11" s="62"/>
    </row>
    <row r="12" spans="1:19" ht="12.75">
      <c r="A12" s="20"/>
      <c r="B12" s="3" t="s">
        <v>3</v>
      </c>
      <c r="C12" s="79"/>
      <c r="D12" s="79"/>
      <c r="E12" s="79"/>
      <c r="F12" s="79"/>
      <c r="G12" s="80">
        <f>M12+S12</f>
        <v>4259.4400000000005</v>
      </c>
      <c r="H12" s="110" t="s">
        <v>3</v>
      </c>
      <c r="I12" s="94"/>
      <c r="J12" s="94"/>
      <c r="K12" s="112"/>
      <c r="L12" s="112"/>
      <c r="M12" s="113">
        <v>3189.39</v>
      </c>
      <c r="N12" s="31" t="s">
        <v>3</v>
      </c>
      <c r="O12" s="61"/>
      <c r="P12" s="61"/>
      <c r="Q12" s="61"/>
      <c r="R12" s="61"/>
      <c r="S12" s="62">
        <f>R7-R17-R15</f>
        <v>1070.0500000000004</v>
      </c>
    </row>
    <row r="13" spans="1:19" ht="12.75">
      <c r="A13" s="20"/>
      <c r="B13" s="3" t="s">
        <v>4</v>
      </c>
      <c r="C13" s="79"/>
      <c r="D13" s="79"/>
      <c r="E13" s="79"/>
      <c r="F13" s="79"/>
      <c r="G13" s="80"/>
      <c r="H13" s="110" t="s">
        <v>4</v>
      </c>
      <c r="I13" s="94"/>
      <c r="J13" s="94"/>
      <c r="K13" s="114"/>
      <c r="L13" s="114"/>
      <c r="M13" s="115"/>
      <c r="N13" s="31" t="s">
        <v>4</v>
      </c>
      <c r="O13" s="61"/>
      <c r="P13" s="61"/>
      <c r="Q13" s="61"/>
      <c r="R13" s="61"/>
      <c r="S13" s="62"/>
    </row>
    <row r="14" spans="1:19" ht="49.5" customHeight="1">
      <c r="A14" s="20" t="s">
        <v>17</v>
      </c>
      <c r="B14" s="3" t="s">
        <v>18</v>
      </c>
      <c r="C14" s="79">
        <f aca="true" t="shared" si="0" ref="C14:G15">I14+O14</f>
        <v>14116.630000000001</v>
      </c>
      <c r="D14" s="81">
        <f t="shared" si="0"/>
        <v>12649.748</v>
      </c>
      <c r="E14" s="81">
        <f t="shared" si="0"/>
        <v>31.392999999999997</v>
      </c>
      <c r="F14" s="81">
        <f t="shared" si="0"/>
        <v>1432.037</v>
      </c>
      <c r="G14" s="82">
        <f t="shared" si="0"/>
        <v>3.452</v>
      </c>
      <c r="H14" s="110" t="s">
        <v>18</v>
      </c>
      <c r="I14" s="94">
        <f>J14+K14+L14+M14</f>
        <v>7246.000000000001</v>
      </c>
      <c r="J14" s="89">
        <v>5918.538</v>
      </c>
      <c r="K14" s="89">
        <v>-13.547</v>
      </c>
      <c r="L14" s="89">
        <v>1348.047</v>
      </c>
      <c r="M14" s="109">
        <v>-7.038</v>
      </c>
      <c r="N14" s="31" t="s">
        <v>18</v>
      </c>
      <c r="O14" s="61">
        <f>P14+Q14+R14+S14</f>
        <v>6870.629999999999</v>
      </c>
      <c r="P14" s="61">
        <v>6731.21</v>
      </c>
      <c r="Q14" s="61">
        <v>44.94</v>
      </c>
      <c r="R14" s="61">
        <v>83.99</v>
      </c>
      <c r="S14" s="62">
        <v>10.49</v>
      </c>
    </row>
    <row r="15" spans="1:19" ht="35.25" customHeight="1">
      <c r="A15" s="20" t="s">
        <v>6</v>
      </c>
      <c r="B15" s="3" t="s">
        <v>22</v>
      </c>
      <c r="C15" s="79">
        <f t="shared" si="0"/>
        <v>1185.9639999999997</v>
      </c>
      <c r="D15" s="81">
        <f>J15+P15</f>
        <v>313.6149999999993</v>
      </c>
      <c r="E15" s="81">
        <f t="shared" si="0"/>
        <v>25.557</v>
      </c>
      <c r="F15" s="81">
        <f t="shared" si="0"/>
        <v>498.3940000000004</v>
      </c>
      <c r="G15" s="82">
        <f t="shared" si="0"/>
        <v>348.398</v>
      </c>
      <c r="H15" s="110" t="s">
        <v>22</v>
      </c>
      <c r="I15" s="94">
        <f>J15+K15+L15+M15</f>
        <v>541.2839999999997</v>
      </c>
      <c r="J15" s="112">
        <f>J7-K10-L10-J17</f>
        <v>106.13499999999931</v>
      </c>
      <c r="K15" s="112">
        <f>K7-L11-K17</f>
        <v>0.6269999999999989</v>
      </c>
      <c r="L15" s="112">
        <f>L7-M12-L17</f>
        <v>253.7140000000004</v>
      </c>
      <c r="M15" s="113">
        <f>M7-M17</f>
        <v>180.808</v>
      </c>
      <c r="N15" s="31" t="s">
        <v>22</v>
      </c>
      <c r="O15" s="61">
        <f>P15+Q15+R15+S15</f>
        <v>644.6800000000001</v>
      </c>
      <c r="P15" s="61">
        <v>207.48</v>
      </c>
      <c r="Q15" s="61">
        <v>24.93</v>
      </c>
      <c r="R15" s="61">
        <v>244.68</v>
      </c>
      <c r="S15" s="62">
        <v>167.59</v>
      </c>
    </row>
    <row r="16" spans="1:19" ht="12.75">
      <c r="A16" s="20" t="s">
        <v>8</v>
      </c>
      <c r="B16" s="3" t="s">
        <v>24</v>
      </c>
      <c r="C16" s="79">
        <f>C15/C7*100</f>
        <v>8.40118577056899</v>
      </c>
      <c r="D16" s="79">
        <f>D15/D7*100</f>
        <v>2.4792193488755614</v>
      </c>
      <c r="E16" s="79">
        <f>E15/E7*100</f>
        <v>3.167369783017137</v>
      </c>
      <c r="F16" s="79">
        <f>F15/F7*100</f>
        <v>5.3956146029780205</v>
      </c>
      <c r="G16" s="80">
        <f>G15/G7*100</f>
        <v>8.172808506525618</v>
      </c>
      <c r="H16" s="110" t="s">
        <v>24</v>
      </c>
      <c r="I16" s="94">
        <f>I15/I7*100</f>
        <v>7.470111460034828</v>
      </c>
      <c r="J16" s="94">
        <f>J15/J7*100</f>
        <v>1.793263809406974</v>
      </c>
      <c r="K16" s="94">
        <f>K15/K7*100</f>
        <v>1.4852892405363125</v>
      </c>
      <c r="L16" s="94">
        <f>L15/L7*100</f>
        <v>3.8388585435233296</v>
      </c>
      <c r="M16" s="111">
        <f>M15/M7*100</f>
        <v>5.681583935403752</v>
      </c>
      <c r="N16" s="31" t="s">
        <v>24</v>
      </c>
      <c r="O16" s="61">
        <f>O15/O7*100</f>
        <v>9.383127893657498</v>
      </c>
      <c r="P16" s="61">
        <f>P15/P7*100</f>
        <v>3.082358149574891</v>
      </c>
      <c r="Q16" s="61">
        <f>Q15/Q7*100</f>
        <v>3.2602299030954525</v>
      </c>
      <c r="R16" s="61">
        <f>R15/R7*100</f>
        <v>9.310785716460163</v>
      </c>
      <c r="S16" s="62">
        <f>S15/S7*100</f>
        <v>15.509837673755717</v>
      </c>
    </row>
    <row r="17" spans="1:19" ht="37.5" customHeight="1" thickBot="1">
      <c r="A17" s="21" t="s">
        <v>9</v>
      </c>
      <c r="B17" s="11" t="s">
        <v>10</v>
      </c>
      <c r="C17" s="22">
        <f>I17+O17</f>
        <v>12930.666000000001</v>
      </c>
      <c r="D17" s="22">
        <f>J17+P17</f>
        <v>4270.966</v>
      </c>
      <c r="E17" s="22">
        <f>K17+Q17</f>
        <v>266.02</v>
      </c>
      <c r="F17" s="22">
        <f>L17+R17</f>
        <v>4479.186</v>
      </c>
      <c r="G17" s="83">
        <f>M17+S17</f>
        <v>3914.4939999999997</v>
      </c>
      <c r="H17" s="105" t="s">
        <v>10</v>
      </c>
      <c r="I17" s="86">
        <f>J17+K17+L17+M17</f>
        <v>6704.716</v>
      </c>
      <c r="J17" s="106">
        <v>520.326</v>
      </c>
      <c r="K17" s="106">
        <v>16.85</v>
      </c>
      <c r="L17" s="106">
        <v>3165.996</v>
      </c>
      <c r="M17" s="107">
        <v>3001.544</v>
      </c>
      <c r="N17" s="32" t="s">
        <v>10</v>
      </c>
      <c r="O17" s="63">
        <f>P17+Q17+R17+S17</f>
        <v>6225.95</v>
      </c>
      <c r="P17" s="63">
        <v>3750.64</v>
      </c>
      <c r="Q17" s="63">
        <v>249.17</v>
      </c>
      <c r="R17" s="63">
        <v>1313.19</v>
      </c>
      <c r="S17" s="64">
        <v>912.95</v>
      </c>
    </row>
    <row r="18" spans="4:13" ht="12.75">
      <c r="D18" s="34"/>
      <c r="E18" s="34"/>
      <c r="F18" s="34"/>
      <c r="G18" s="34"/>
      <c r="H18" s="34"/>
      <c r="I18" s="37"/>
      <c r="J18" s="37"/>
      <c r="K18" s="37"/>
      <c r="L18" s="37"/>
      <c r="M18" s="37"/>
    </row>
    <row r="19" spans="4:19" ht="12.75">
      <c r="D19" s="34"/>
      <c r="E19" s="34"/>
      <c r="F19" s="34"/>
      <c r="G19" s="34"/>
      <c r="H19" s="33"/>
      <c r="I19" s="37"/>
      <c r="J19" s="37"/>
      <c r="K19" s="37"/>
      <c r="L19" s="37"/>
      <c r="M19" s="37"/>
      <c r="P19" s="37"/>
      <c r="Q19" s="37"/>
      <c r="R19" s="37"/>
      <c r="S19" s="37"/>
    </row>
    <row r="20" spans="3:19" ht="12.75">
      <c r="C20" s="35"/>
      <c r="D20" s="35"/>
      <c r="E20" s="35"/>
      <c r="F20" s="39"/>
      <c r="G20" s="35"/>
      <c r="H20" s="36"/>
      <c r="I20" s="35"/>
      <c r="J20" s="35"/>
      <c r="K20" s="35"/>
      <c r="L20" s="35"/>
      <c r="M20" s="35"/>
      <c r="O20" s="58">
        <f>O7</f>
        <v>6870.629999999999</v>
      </c>
      <c r="P20" s="58">
        <f>P7</f>
        <v>6731.21</v>
      </c>
      <c r="Q20" s="58">
        <f>Q7</f>
        <v>764.6700000000001</v>
      </c>
      <c r="R20" s="58">
        <f>R7</f>
        <v>2627.9200000000005</v>
      </c>
      <c r="S20" s="58">
        <f>S7</f>
        <v>1080.54</v>
      </c>
    </row>
    <row r="21" spans="15:19" ht="12.75">
      <c r="O21" s="58">
        <f>O17+O15</f>
        <v>6870.63</v>
      </c>
      <c r="P21" s="58">
        <f>P17+P15+Q10+R10</f>
        <v>6731.210000000001</v>
      </c>
      <c r="Q21" s="58">
        <f>Q17+Q15+R11</f>
        <v>764.6700000000001</v>
      </c>
      <c r="R21" s="58">
        <f>R17+R15+S12</f>
        <v>2627.9200000000005</v>
      </c>
      <c r="S21" s="58">
        <f>S17+S15</f>
        <v>1080.54</v>
      </c>
    </row>
    <row r="22" spans="15:19" ht="12.75">
      <c r="O22" s="58">
        <f>O20-O21</f>
        <v>0</v>
      </c>
      <c r="P22" s="58">
        <f>P20-P21</f>
        <v>0</v>
      </c>
      <c r="Q22" s="58">
        <f>Q20-Q21</f>
        <v>0</v>
      </c>
      <c r="R22" s="58">
        <f>R20-R21</f>
        <v>0</v>
      </c>
      <c r="S22" s="58">
        <f>S20-S21</f>
        <v>0</v>
      </c>
    </row>
  </sheetData>
  <sheetProtection/>
  <mergeCells count="8">
    <mergeCell ref="N4:N5"/>
    <mergeCell ref="O4:S4"/>
    <mergeCell ref="A1:G1"/>
    <mergeCell ref="A4:A5"/>
    <mergeCell ref="B4:B5"/>
    <mergeCell ref="C4:G4"/>
    <mergeCell ref="H4:H5"/>
    <mergeCell ref="I4:M4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8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46" sqref="G46"/>
    </sheetView>
  </sheetViews>
  <sheetFormatPr defaultColWidth="8.7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Андрей Найдич</cp:lastModifiedBy>
  <cp:lastPrinted>2019-02-19T08:56:03Z</cp:lastPrinted>
  <dcterms:created xsi:type="dcterms:W3CDTF">2007-09-06T07:01:24Z</dcterms:created>
  <dcterms:modified xsi:type="dcterms:W3CDTF">2019-02-19T08:56:32Z</dcterms:modified>
  <cp:category/>
  <cp:version/>
  <cp:contentType/>
  <cp:contentStatus/>
</cp:coreProperties>
</file>