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19260" windowHeight="5925" activeTab="1"/>
  </bookViews>
  <sheets>
    <sheet name="Энергия (ПО РЭК)" sheetId="1" r:id="rId1"/>
    <sheet name="мощность (утв.РЭК)" sheetId="2" r:id="rId2"/>
  </sheets>
  <definedNames/>
  <calcPr fullCalcOnLoad="1"/>
</workbook>
</file>

<file path=xl/sharedStrings.xml><?xml version="1.0" encoding="utf-8"?>
<sst xmlns="http://schemas.openxmlformats.org/spreadsheetml/2006/main" count="130" uniqueCount="30">
  <si>
    <t>№
п/п</t>
  </si>
  <si>
    <t>ВН</t>
  </si>
  <si>
    <t>СН1</t>
  </si>
  <si>
    <t>СН11</t>
  </si>
  <si>
    <t>НН</t>
  </si>
  <si>
    <t>Поступление эл. энергии в сеть, всего</t>
  </si>
  <si>
    <t>2</t>
  </si>
  <si>
    <t>Потери электроэнергии в сети</t>
  </si>
  <si>
    <t>3</t>
  </si>
  <si>
    <t>4</t>
  </si>
  <si>
    <t>Полезный отпуск из сети</t>
  </si>
  <si>
    <t>(млн. кВт·ч)</t>
  </si>
  <si>
    <t>Период регулирования</t>
  </si>
  <si>
    <t>(МВт)</t>
  </si>
  <si>
    <t>1.1</t>
  </si>
  <si>
    <t>из смежной сети, всего</t>
  </si>
  <si>
    <t>в том числе из сети</t>
  </si>
  <si>
    <t>1.2.</t>
  </si>
  <si>
    <t>От поставщиков оптового и розничного рынка</t>
  </si>
  <si>
    <t>Показатель</t>
  </si>
  <si>
    <t>Всего</t>
  </si>
  <si>
    <t>Поступление эл. мощности в сеть, всего</t>
  </si>
  <si>
    <t>Потери эл. мощности в сети</t>
  </si>
  <si>
    <t>то же в % (п. 2 / п.1)</t>
  </si>
  <si>
    <t>то же в % (п.2 / п. 1)</t>
  </si>
  <si>
    <t>МОЭСК</t>
  </si>
  <si>
    <t>ОБЛАСТЬ</t>
  </si>
  <si>
    <t>Баланс электрической энергии по сетям ВН, СН1, СН11 и НН 
используемый для целей ценообразования на 2016 год</t>
  </si>
  <si>
    <t xml:space="preserve">    МОСКВА </t>
  </si>
  <si>
    <t>Баланс электрической мощности по сетям ВН, СН1, СН11 и НН
используемый для целей ценообразования на 2016год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</si>
</sst>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0.00000"/>
    <numFmt numFmtId="180" formatCode="0.0000"/>
    <numFmt numFmtId="181" formatCode="0.000"/>
    <numFmt numFmtId="182" formatCode="0.0"/>
    <numFmt numFmtId="183" formatCode="#,##0.0000"/>
    <numFmt numFmtId="184" formatCode="#,##0.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2" borderId="0" applyFont="0" applyBorder="0">
      <alignment horizontal="right"/>
      <protection/>
    </xf>
    <xf numFmtId="0" fontId="45" fillId="3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wrapText="1"/>
    </xf>
    <xf numFmtId="2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33" xfId="0" applyFont="1" applyBorder="1" applyAlignment="1">
      <alignment horizontal="left" wrapText="1"/>
    </xf>
    <xf numFmtId="2" fontId="1" fillId="0" borderId="3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0" fontId="46" fillId="0" borderId="0" xfId="64" applyNumberFormat="1" applyFont="1" applyFill="1" applyBorder="1" applyAlignment="1">
      <alignment horizontal="center" vertical="center"/>
      <protection/>
    </xf>
    <xf numFmtId="2" fontId="1" fillId="16" borderId="30" xfId="0" applyNumberFormat="1" applyFont="1" applyFill="1" applyBorder="1" applyAlignment="1">
      <alignment horizontal="center" vertical="center"/>
    </xf>
    <xf numFmtId="0" fontId="1" fillId="16" borderId="30" xfId="0" applyFont="1" applyFill="1" applyBorder="1" applyAlignment="1">
      <alignment horizontal="center" vertical="center"/>
    </xf>
    <xf numFmtId="0" fontId="1" fillId="16" borderId="31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2" fontId="1" fillId="16" borderId="10" xfId="0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2" fontId="1" fillId="16" borderId="10" xfId="0" applyNumberFormat="1" applyFont="1" applyFill="1" applyBorder="1" applyAlignment="1">
      <alignment horizontal="center" vertical="center" wrapText="1"/>
    </xf>
    <xf numFmtId="2" fontId="1" fillId="16" borderId="13" xfId="0" applyNumberFormat="1" applyFont="1" applyFill="1" applyBorder="1" applyAlignment="1">
      <alignment horizontal="center" vertical="center" wrapText="1"/>
    </xf>
    <xf numFmtId="2" fontId="1" fillId="16" borderId="13" xfId="0" applyNumberFormat="1" applyFont="1" applyFill="1" applyBorder="1" applyAlignment="1">
      <alignment horizontal="center" vertical="center"/>
    </xf>
    <xf numFmtId="2" fontId="1" fillId="16" borderId="16" xfId="0" applyNumberFormat="1" applyFont="1" applyFill="1" applyBorder="1" applyAlignment="1">
      <alignment horizontal="center" vertical="center"/>
    </xf>
    <xf numFmtId="2" fontId="1" fillId="16" borderId="16" xfId="0" applyNumberFormat="1" applyFont="1" applyFill="1" applyBorder="1" applyAlignment="1">
      <alignment horizontal="center" vertical="center" wrapText="1"/>
    </xf>
    <xf numFmtId="2" fontId="1" fillId="16" borderId="18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/>
    </xf>
    <xf numFmtId="0" fontId="1" fillId="31" borderId="13" xfId="0" applyFont="1" applyFill="1" applyBorder="1" applyAlignment="1">
      <alignment horizontal="center"/>
    </xf>
    <xf numFmtId="0" fontId="1" fillId="31" borderId="15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center"/>
    </xf>
    <xf numFmtId="0" fontId="1" fillId="31" borderId="18" xfId="0" applyFont="1" applyFill="1" applyBorder="1" applyAlignment="1">
      <alignment horizontal="center"/>
    </xf>
    <xf numFmtId="0" fontId="1" fillId="31" borderId="20" xfId="0" applyFont="1" applyFill="1" applyBorder="1" applyAlignment="1">
      <alignment horizontal="left" wrapText="1"/>
    </xf>
    <xf numFmtId="4" fontId="1" fillId="31" borderId="34" xfId="0" applyNumberFormat="1" applyFont="1" applyFill="1" applyBorder="1" applyAlignment="1">
      <alignment horizontal="center" vertical="center"/>
    </xf>
    <xf numFmtId="4" fontId="1" fillId="31" borderId="38" xfId="0" applyNumberFormat="1" applyFont="1" applyFill="1" applyBorder="1" applyAlignment="1">
      <alignment horizontal="center" vertical="center"/>
    </xf>
    <xf numFmtId="0" fontId="1" fillId="31" borderId="14" xfId="0" applyFont="1" applyFill="1" applyBorder="1" applyAlignment="1">
      <alignment horizontal="left" wrapText="1"/>
    </xf>
    <xf numFmtId="4" fontId="1" fillId="31" borderId="10" xfId="0" applyNumberFormat="1" applyFont="1" applyFill="1" applyBorder="1" applyAlignment="1">
      <alignment horizontal="center" vertical="center"/>
    </xf>
    <xf numFmtId="4" fontId="1" fillId="31" borderId="12" xfId="0" applyNumberFormat="1" applyFont="1" applyFill="1" applyBorder="1" applyAlignment="1">
      <alignment horizontal="center" vertical="center"/>
    </xf>
    <xf numFmtId="0" fontId="1" fillId="31" borderId="15" xfId="0" applyFont="1" applyFill="1" applyBorder="1" applyAlignment="1">
      <alignment horizontal="left" wrapText="1"/>
    </xf>
    <xf numFmtId="4" fontId="1" fillId="31" borderId="16" xfId="0" applyNumberFormat="1" applyFont="1" applyFill="1" applyBorder="1" applyAlignment="1">
      <alignment horizontal="center" vertical="center"/>
    </xf>
    <xf numFmtId="4" fontId="1" fillId="31" borderId="19" xfId="0" applyNumberFormat="1" applyFont="1" applyFill="1" applyBorder="1" applyAlignment="1">
      <alignment horizontal="center" vertical="center"/>
    </xf>
    <xf numFmtId="2" fontId="1" fillId="10" borderId="34" xfId="0" applyNumberFormat="1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3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2" fontId="1" fillId="10" borderId="10" xfId="0" applyNumberFormat="1" applyFont="1" applyFill="1" applyBorder="1" applyAlignment="1">
      <alignment horizontal="center" vertical="center"/>
    </xf>
    <xf numFmtId="2" fontId="1" fillId="10" borderId="10" xfId="0" applyNumberFormat="1" applyFont="1" applyFill="1" applyBorder="1" applyAlignment="1">
      <alignment horizontal="center" vertical="center" wrapText="1"/>
    </xf>
    <xf numFmtId="2" fontId="1" fillId="10" borderId="13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2" fontId="1" fillId="10" borderId="13" xfId="0" applyNumberFormat="1" applyFont="1" applyFill="1" applyBorder="1" applyAlignment="1">
      <alignment horizontal="center" vertical="center"/>
    </xf>
    <xf numFmtId="2" fontId="1" fillId="10" borderId="16" xfId="0" applyNumberFormat="1" applyFont="1" applyFill="1" applyBorder="1" applyAlignment="1">
      <alignment horizontal="center" vertical="center"/>
    </xf>
    <xf numFmtId="2" fontId="1" fillId="10" borderId="16" xfId="0" applyNumberFormat="1" applyFont="1" applyFill="1" applyBorder="1" applyAlignment="1">
      <alignment horizontal="center" vertical="center" wrapText="1"/>
    </xf>
    <xf numFmtId="2" fontId="1" fillId="10" borderId="1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31" borderId="39" xfId="0" applyNumberFormat="1" applyFont="1" applyFill="1" applyBorder="1" applyAlignment="1">
      <alignment horizontal="center" vertical="center"/>
    </xf>
    <xf numFmtId="4" fontId="1" fillId="31" borderId="13" xfId="0" applyNumberFormat="1" applyFont="1" applyFill="1" applyBorder="1" applyAlignment="1">
      <alignment horizontal="center" vertical="center"/>
    </xf>
    <xf numFmtId="4" fontId="1" fillId="31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right" vertical="top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1" fillId="0" borderId="4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31" borderId="45" xfId="0" applyFont="1" applyFill="1" applyBorder="1" applyAlignment="1">
      <alignment horizontal="center" vertical="top"/>
    </xf>
    <xf numFmtId="0" fontId="1" fillId="31" borderId="20" xfId="0" applyFont="1" applyFill="1" applyBorder="1" applyAlignment="1">
      <alignment horizontal="center" vertical="top"/>
    </xf>
    <xf numFmtId="0" fontId="1" fillId="31" borderId="41" xfId="0" applyFont="1" applyFill="1" applyBorder="1" applyAlignment="1">
      <alignment horizontal="center"/>
    </xf>
    <xf numFmtId="0" fontId="1" fillId="31" borderId="42" xfId="0" applyFont="1" applyFill="1" applyBorder="1" applyAlignment="1">
      <alignment horizontal="center"/>
    </xf>
    <xf numFmtId="0" fontId="1" fillId="31" borderId="43" xfId="0" applyFont="1" applyFill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.75390625" style="1" customWidth="1"/>
    <col min="2" max="2" width="29.125" style="1" customWidth="1"/>
    <col min="3" max="7" width="10.875" style="1" customWidth="1"/>
    <col min="8" max="8" width="19.75390625" style="1" customWidth="1"/>
    <col min="9" max="9" width="12.25390625" style="1" customWidth="1"/>
    <col min="10" max="10" width="10.25390625" style="1" customWidth="1"/>
    <col min="11" max="11" width="9.875" style="1" customWidth="1"/>
    <col min="12" max="13" width="12.125" style="1" customWidth="1"/>
    <col min="14" max="14" width="17.00390625" style="1" customWidth="1"/>
    <col min="15" max="16384" width="9.125" style="1" customWidth="1"/>
  </cols>
  <sheetData>
    <row r="1" spans="1:7" ht="52.5" customHeight="1">
      <c r="A1" s="117" t="s">
        <v>27</v>
      </c>
      <c r="B1" s="117"/>
      <c r="C1" s="117"/>
      <c r="D1" s="117"/>
      <c r="E1" s="117"/>
      <c r="F1" s="117"/>
      <c r="G1" s="117"/>
    </row>
    <row r="2" spans="11:18" ht="12" customHeight="1">
      <c r="K2" s="101"/>
      <c r="Q2" s="44"/>
      <c r="R2" s="45" t="s">
        <v>11</v>
      </c>
    </row>
    <row r="3" spans="3:17" ht="20.25" customHeight="1" thickBot="1">
      <c r="C3" s="6" t="s">
        <v>25</v>
      </c>
      <c r="D3" s="6"/>
      <c r="E3" s="6"/>
      <c r="F3" s="6"/>
      <c r="H3" s="6" t="s">
        <v>28</v>
      </c>
      <c r="J3" s="6"/>
      <c r="K3" s="6"/>
      <c r="L3" s="107"/>
      <c r="M3" s="6"/>
      <c r="N3" s="6" t="s">
        <v>26</v>
      </c>
      <c r="O3" s="6"/>
      <c r="P3" s="6"/>
      <c r="Q3" s="6"/>
    </row>
    <row r="4" spans="1:19" ht="15">
      <c r="A4" s="113" t="s">
        <v>0</v>
      </c>
      <c r="B4" s="115" t="s">
        <v>19</v>
      </c>
      <c r="C4" s="110" t="s">
        <v>12</v>
      </c>
      <c r="D4" s="111"/>
      <c r="E4" s="111"/>
      <c r="F4" s="111"/>
      <c r="G4" s="111"/>
      <c r="H4" s="118" t="s">
        <v>19</v>
      </c>
      <c r="I4" s="120" t="s">
        <v>12</v>
      </c>
      <c r="J4" s="121"/>
      <c r="K4" s="121"/>
      <c r="L4" s="121"/>
      <c r="M4" s="122"/>
      <c r="N4" s="108" t="s">
        <v>19</v>
      </c>
      <c r="O4" s="110" t="s">
        <v>12</v>
      </c>
      <c r="P4" s="111"/>
      <c r="Q4" s="111"/>
      <c r="R4" s="111"/>
      <c r="S4" s="112"/>
    </row>
    <row r="5" spans="1:19" ht="15">
      <c r="A5" s="114"/>
      <c r="B5" s="116"/>
      <c r="C5" s="2" t="s">
        <v>20</v>
      </c>
      <c r="D5" s="2" t="s">
        <v>1</v>
      </c>
      <c r="E5" s="2" t="s">
        <v>2</v>
      </c>
      <c r="F5" s="2" t="s">
        <v>3</v>
      </c>
      <c r="G5" s="5" t="s">
        <v>4</v>
      </c>
      <c r="H5" s="119"/>
      <c r="I5" s="72" t="s">
        <v>20</v>
      </c>
      <c r="J5" s="72" t="s">
        <v>1</v>
      </c>
      <c r="K5" s="72" t="s">
        <v>2</v>
      </c>
      <c r="L5" s="72" t="s">
        <v>3</v>
      </c>
      <c r="M5" s="73" t="s">
        <v>4</v>
      </c>
      <c r="N5" s="109"/>
      <c r="O5" s="2" t="s">
        <v>20</v>
      </c>
      <c r="P5" s="2" t="s">
        <v>1</v>
      </c>
      <c r="Q5" s="2" t="s">
        <v>2</v>
      </c>
      <c r="R5" s="2" t="s">
        <v>3</v>
      </c>
      <c r="S5" s="7" t="s">
        <v>4</v>
      </c>
    </row>
    <row r="6" spans="1:19" ht="15.75" thickBot="1">
      <c r="A6" s="16">
        <v>1</v>
      </c>
      <c r="B6" s="15">
        <v>2</v>
      </c>
      <c r="C6" s="10">
        <v>3</v>
      </c>
      <c r="D6" s="10">
        <v>4</v>
      </c>
      <c r="E6" s="10">
        <v>5</v>
      </c>
      <c r="F6" s="10">
        <v>6</v>
      </c>
      <c r="G6" s="13">
        <v>7</v>
      </c>
      <c r="H6" s="74"/>
      <c r="I6" s="75">
        <v>8</v>
      </c>
      <c r="J6" s="75">
        <v>9</v>
      </c>
      <c r="K6" s="75">
        <v>10</v>
      </c>
      <c r="L6" s="75">
        <v>11</v>
      </c>
      <c r="M6" s="76">
        <v>12</v>
      </c>
      <c r="N6" s="26"/>
      <c r="O6" s="27">
        <v>13</v>
      </c>
      <c r="P6" s="27">
        <v>14</v>
      </c>
      <c r="Q6" s="27">
        <v>15</v>
      </c>
      <c r="R6" s="27">
        <v>16</v>
      </c>
      <c r="S6" s="28">
        <v>17</v>
      </c>
    </row>
    <row r="7" spans="1:19" ht="45">
      <c r="A7" s="17">
        <v>1</v>
      </c>
      <c r="B7" s="14" t="s">
        <v>5</v>
      </c>
      <c r="C7" s="31">
        <f>I7+O7</f>
        <v>87598.15</v>
      </c>
      <c r="D7" s="32">
        <f>J7+P7</f>
        <v>77940.781577</v>
      </c>
      <c r="E7" s="32">
        <f>K7+Q7</f>
        <v>5187.777742</v>
      </c>
      <c r="F7" s="32">
        <f>L7+R7</f>
        <v>55625.755067</v>
      </c>
      <c r="G7" s="33">
        <f>M7+S7</f>
        <v>24002.685614</v>
      </c>
      <c r="H7" s="77" t="s">
        <v>5</v>
      </c>
      <c r="I7" s="78">
        <f>J7+K7+L7+M7-K8-L8-M8</f>
        <v>45434.18999999999</v>
      </c>
      <c r="J7" s="78">
        <f>J14</f>
        <v>36566.721577000004</v>
      </c>
      <c r="K7" s="78">
        <f>K10+K14</f>
        <v>362.947742</v>
      </c>
      <c r="L7" s="78">
        <f>L8+L14</f>
        <v>41235.155067</v>
      </c>
      <c r="M7" s="79">
        <f>M8+M14</f>
        <v>18723.985614</v>
      </c>
      <c r="N7" s="30" t="s">
        <v>5</v>
      </c>
      <c r="O7" s="59">
        <f>O14</f>
        <v>42163.96</v>
      </c>
      <c r="P7" s="60">
        <f>P14</f>
        <v>41374.06</v>
      </c>
      <c r="Q7" s="60">
        <f>Q8+Q14</f>
        <v>4824.83</v>
      </c>
      <c r="R7" s="60">
        <f>R8+R14</f>
        <v>14390.6</v>
      </c>
      <c r="S7" s="61">
        <f>S17+S15</f>
        <v>5278.7</v>
      </c>
    </row>
    <row r="8" spans="1:19" ht="30">
      <c r="A8" s="18" t="s">
        <v>14</v>
      </c>
      <c r="B8" s="8" t="s">
        <v>15</v>
      </c>
      <c r="C8" s="22"/>
      <c r="D8" s="22"/>
      <c r="E8" s="22">
        <f>K8+Q8</f>
        <v>4994.41</v>
      </c>
      <c r="F8" s="22">
        <f aca="true" t="shared" si="0" ref="F8:G17">L8+R8</f>
        <v>46161.75</v>
      </c>
      <c r="G8" s="23">
        <f t="shared" si="0"/>
        <v>24002.690000000002</v>
      </c>
      <c r="H8" s="80" t="s">
        <v>15</v>
      </c>
      <c r="I8" s="81"/>
      <c r="J8" s="81"/>
      <c r="K8" s="81">
        <f>K10</f>
        <v>377.88</v>
      </c>
      <c r="L8" s="81">
        <f>L10+L11</f>
        <v>32255.25</v>
      </c>
      <c r="M8" s="82">
        <f>M12</f>
        <v>18821.49</v>
      </c>
      <c r="N8" s="34" t="s">
        <v>15</v>
      </c>
      <c r="O8" s="62"/>
      <c r="P8" s="62"/>
      <c r="Q8" s="62">
        <f>Q10</f>
        <v>4616.53</v>
      </c>
      <c r="R8" s="62">
        <f>R10+R11</f>
        <v>13906.5</v>
      </c>
      <c r="S8" s="63">
        <f>S12</f>
        <v>5181.2</v>
      </c>
    </row>
    <row r="9" spans="1:19" ht="30">
      <c r="A9" s="18"/>
      <c r="B9" s="8" t="s">
        <v>16</v>
      </c>
      <c r="C9" s="22"/>
      <c r="D9" s="22"/>
      <c r="E9" s="22"/>
      <c r="F9" s="22"/>
      <c r="G9" s="23"/>
      <c r="H9" s="80" t="s">
        <v>16</v>
      </c>
      <c r="I9" s="81"/>
      <c r="J9" s="81"/>
      <c r="K9" s="81"/>
      <c r="L9" s="81"/>
      <c r="M9" s="82"/>
      <c r="N9" s="34" t="s">
        <v>16</v>
      </c>
      <c r="O9" s="62"/>
      <c r="P9" s="62"/>
      <c r="Q9" s="62"/>
      <c r="R9" s="62"/>
      <c r="S9" s="63"/>
    </row>
    <row r="10" spans="1:19" ht="15">
      <c r="A10" s="18"/>
      <c r="B10" s="8" t="s">
        <v>1</v>
      </c>
      <c r="C10" s="22"/>
      <c r="D10" s="22"/>
      <c r="E10" s="22">
        <f>K10+Q10</f>
        <v>4994.41</v>
      </c>
      <c r="F10" s="22">
        <f t="shared" si="0"/>
        <v>42884.5</v>
      </c>
      <c r="G10" s="23"/>
      <c r="H10" s="80" t="s">
        <v>1</v>
      </c>
      <c r="I10" s="81"/>
      <c r="J10" s="81"/>
      <c r="K10" s="81">
        <v>377.88</v>
      </c>
      <c r="L10" s="81">
        <v>32054.23</v>
      </c>
      <c r="M10" s="82"/>
      <c r="N10" s="34" t="s">
        <v>1</v>
      </c>
      <c r="O10" s="62"/>
      <c r="P10" s="62"/>
      <c r="Q10" s="62">
        <v>4616.53</v>
      </c>
      <c r="R10" s="62">
        <f>P7-P15-P17-Q10</f>
        <v>10830.27</v>
      </c>
      <c r="S10" s="63"/>
    </row>
    <row r="11" spans="1:19" ht="15">
      <c r="A11" s="18"/>
      <c r="B11" s="8" t="s">
        <v>2</v>
      </c>
      <c r="C11" s="22"/>
      <c r="D11" s="22"/>
      <c r="E11" s="22"/>
      <c r="F11" s="22">
        <f t="shared" si="0"/>
        <v>3277.2499999999995</v>
      </c>
      <c r="G11" s="23"/>
      <c r="H11" s="80" t="s">
        <v>2</v>
      </c>
      <c r="I11" s="81"/>
      <c r="J11" s="81"/>
      <c r="K11" s="81"/>
      <c r="L11" s="81">
        <v>201.02</v>
      </c>
      <c r="M11" s="82"/>
      <c r="N11" s="34" t="s">
        <v>2</v>
      </c>
      <c r="O11" s="62"/>
      <c r="P11" s="62"/>
      <c r="Q11" s="62"/>
      <c r="R11" s="62">
        <f>Q7-Q15-Q17</f>
        <v>3076.2299999999996</v>
      </c>
      <c r="S11" s="63"/>
    </row>
    <row r="12" spans="1:19" ht="15">
      <c r="A12" s="18"/>
      <c r="B12" s="8" t="s">
        <v>3</v>
      </c>
      <c r="C12" s="22"/>
      <c r="D12" s="22"/>
      <c r="E12" s="22"/>
      <c r="F12" s="22"/>
      <c r="G12" s="23">
        <f t="shared" si="0"/>
        <v>24002.690000000002</v>
      </c>
      <c r="H12" s="80" t="s">
        <v>3</v>
      </c>
      <c r="I12" s="81"/>
      <c r="J12" s="81"/>
      <c r="K12" s="81"/>
      <c r="L12" s="81"/>
      <c r="M12" s="82">
        <v>18821.49</v>
      </c>
      <c r="N12" s="34" t="s">
        <v>3</v>
      </c>
      <c r="O12" s="62"/>
      <c r="P12" s="62"/>
      <c r="Q12" s="62"/>
      <c r="R12" s="62"/>
      <c r="S12" s="63">
        <f>S7-S14</f>
        <v>5181.2</v>
      </c>
    </row>
    <row r="13" spans="1:19" ht="15">
      <c r="A13" s="18"/>
      <c r="B13" s="8" t="s">
        <v>4</v>
      </c>
      <c r="C13" s="22"/>
      <c r="D13" s="22"/>
      <c r="E13" s="22"/>
      <c r="F13" s="22"/>
      <c r="G13" s="23">
        <f t="shared" si="0"/>
        <v>0</v>
      </c>
      <c r="H13" s="80" t="s">
        <v>4</v>
      </c>
      <c r="I13" s="81"/>
      <c r="J13" s="81"/>
      <c r="K13" s="81"/>
      <c r="L13" s="81"/>
      <c r="M13" s="82"/>
      <c r="N13" s="34" t="s">
        <v>4</v>
      </c>
      <c r="O13" s="62"/>
      <c r="P13" s="62"/>
      <c r="Q13" s="62"/>
      <c r="R13" s="62"/>
      <c r="S13" s="63"/>
    </row>
    <row r="14" spans="1:19" ht="49.5" customHeight="1">
      <c r="A14" s="18" t="s">
        <v>17</v>
      </c>
      <c r="B14" s="8" t="s">
        <v>18</v>
      </c>
      <c r="C14" s="25">
        <f>I14+O14</f>
        <v>87598.15</v>
      </c>
      <c r="D14" s="29">
        <f>J14+P14</f>
        <v>77940.781577</v>
      </c>
      <c r="E14" s="29">
        <f>K14+Q14</f>
        <v>193.36774200000002</v>
      </c>
      <c r="F14" s="29">
        <f>L14+R14</f>
        <v>9464.005067</v>
      </c>
      <c r="G14" s="35">
        <f t="shared" si="0"/>
        <v>-0.00438599999999667</v>
      </c>
      <c r="H14" s="80" t="s">
        <v>18</v>
      </c>
      <c r="I14" s="81">
        <f>J14+K14+L14+M14</f>
        <v>45434.19</v>
      </c>
      <c r="J14" s="81">
        <v>36566.721577000004</v>
      </c>
      <c r="K14" s="81">
        <v>-14.932258</v>
      </c>
      <c r="L14" s="81">
        <v>8979.905067</v>
      </c>
      <c r="M14" s="82">
        <v>-97.504386</v>
      </c>
      <c r="N14" s="34" t="s">
        <v>18</v>
      </c>
      <c r="O14" s="64">
        <f>P14+Q14+R14+S14</f>
        <v>42163.96</v>
      </c>
      <c r="P14" s="65">
        <v>41374.06</v>
      </c>
      <c r="Q14" s="66">
        <v>208.3</v>
      </c>
      <c r="R14" s="66">
        <v>484.1</v>
      </c>
      <c r="S14" s="67">
        <v>97.5</v>
      </c>
    </row>
    <row r="15" spans="1:19" ht="45">
      <c r="A15" s="18" t="s">
        <v>6</v>
      </c>
      <c r="B15" s="8" t="s">
        <v>7</v>
      </c>
      <c r="C15" s="25">
        <f>I15+O15</f>
        <v>7660.481700000006</v>
      </c>
      <c r="D15" s="29">
        <f>J15+P15</f>
        <v>1881.0759770000068</v>
      </c>
      <c r="E15" s="29">
        <f>K15+Q15</f>
        <v>180.336742</v>
      </c>
      <c r="F15" s="29">
        <f t="shared" si="0"/>
        <v>3207.2250669999985</v>
      </c>
      <c r="G15" s="35">
        <f t="shared" si="0"/>
        <v>2391.843914</v>
      </c>
      <c r="H15" s="80" t="s">
        <v>7</v>
      </c>
      <c r="I15" s="81">
        <f>J15+K15+L15+M15</f>
        <v>3735.0217000000057</v>
      </c>
      <c r="J15" s="81">
        <f>J7-K10-L10-J17</f>
        <v>655.1159770000068</v>
      </c>
      <c r="K15" s="81">
        <f>K7-L11-K17</f>
        <v>5.7367419999999925</v>
      </c>
      <c r="L15" s="81">
        <f>L7-M12-L17</f>
        <v>1611.0250669999987</v>
      </c>
      <c r="M15" s="82">
        <f>M7-M17</f>
        <v>1463.1439140000002</v>
      </c>
      <c r="N15" s="34" t="s">
        <v>7</v>
      </c>
      <c r="O15" s="64">
        <f>P15+Q15+R15+S15</f>
        <v>3925.46</v>
      </c>
      <c r="P15" s="65">
        <v>1225.96</v>
      </c>
      <c r="Q15" s="65">
        <v>174.6</v>
      </c>
      <c r="R15" s="66">
        <v>1596.2</v>
      </c>
      <c r="S15" s="67">
        <v>928.7</v>
      </c>
    </row>
    <row r="16" spans="1:19" ht="30">
      <c r="A16" s="18" t="s">
        <v>8</v>
      </c>
      <c r="B16" s="8" t="s">
        <v>23</v>
      </c>
      <c r="C16" s="25">
        <f>C15/C7*100</f>
        <v>8.745026807072987</v>
      </c>
      <c r="D16" s="25">
        <f>D15/D7*100</f>
        <v>2.4134681984701887</v>
      </c>
      <c r="E16" s="25">
        <f>E15/E7*100</f>
        <v>3.4761848130077424</v>
      </c>
      <c r="F16" s="25">
        <f>F15/F7*100</f>
        <v>5.765719608007059</v>
      </c>
      <c r="G16" s="36">
        <f>G15/G7*100</f>
        <v>9.964901230072828</v>
      </c>
      <c r="H16" s="80" t="s">
        <v>23</v>
      </c>
      <c r="I16" s="81">
        <f>I15/I7*100</f>
        <v>8.220729146926592</v>
      </c>
      <c r="J16" s="81">
        <f>J15/J7*100</f>
        <v>1.79156333613475</v>
      </c>
      <c r="K16" s="81">
        <f>K15/K7*100</f>
        <v>1.5805972420128716</v>
      </c>
      <c r="L16" s="81">
        <f>L15/L7*100</f>
        <v>3.9069213257046354</v>
      </c>
      <c r="M16" s="81">
        <f>M15/M7*100</f>
        <v>7.814275999582063</v>
      </c>
      <c r="N16" s="34" t="s">
        <v>23</v>
      </c>
      <c r="O16" s="64">
        <f>O15/O7*100</f>
        <v>9.30998890996007</v>
      </c>
      <c r="P16" s="64">
        <f>P15/P7*100</f>
        <v>2.9631126362749995</v>
      </c>
      <c r="Q16" s="64">
        <f>Q15/Q7*100</f>
        <v>3.6187803508102876</v>
      </c>
      <c r="R16" s="64">
        <f>R15/R7*100</f>
        <v>11.091962809055913</v>
      </c>
      <c r="S16" s="68">
        <f>S15/S7*100</f>
        <v>17.593346846761516</v>
      </c>
    </row>
    <row r="17" spans="1:19" ht="30.75" thickBot="1">
      <c r="A17" s="19" t="s">
        <v>9</v>
      </c>
      <c r="B17" s="9" t="s">
        <v>10</v>
      </c>
      <c r="C17" s="24">
        <f>I17+O17</f>
        <v>79937.6683</v>
      </c>
      <c r="D17" s="38">
        <f>J17+P17</f>
        <v>28180.795599999998</v>
      </c>
      <c r="E17" s="38">
        <f>K17+Q17</f>
        <v>1730.191</v>
      </c>
      <c r="F17" s="38">
        <f t="shared" si="0"/>
        <v>28415.84</v>
      </c>
      <c r="G17" s="39">
        <f t="shared" si="0"/>
        <v>21610.8417</v>
      </c>
      <c r="H17" s="83" t="s">
        <v>10</v>
      </c>
      <c r="I17" s="84">
        <f>J17+K17+L17+M17</f>
        <v>41699.168300000005</v>
      </c>
      <c r="J17" s="84">
        <v>3479.4956</v>
      </c>
      <c r="K17" s="84">
        <v>156.191</v>
      </c>
      <c r="L17" s="84">
        <v>20802.64</v>
      </c>
      <c r="M17" s="85">
        <v>17260.8417</v>
      </c>
      <c r="N17" s="37" t="s">
        <v>10</v>
      </c>
      <c r="O17" s="69">
        <f>P17+Q17+R17+S17</f>
        <v>38238.5</v>
      </c>
      <c r="P17" s="70">
        <v>24701.3</v>
      </c>
      <c r="Q17" s="70">
        <v>1574</v>
      </c>
      <c r="R17" s="70">
        <v>7613.2</v>
      </c>
      <c r="S17" s="71">
        <v>4350</v>
      </c>
    </row>
    <row r="19" spans="9:18" ht="15">
      <c r="I19" s="56"/>
      <c r="J19" s="56"/>
      <c r="K19" s="56"/>
      <c r="L19" s="56"/>
      <c r="M19" s="56"/>
      <c r="R19" s="56"/>
    </row>
    <row r="21" spans="9:10" ht="15">
      <c r="I21" s="101"/>
      <c r="J21" s="101"/>
    </row>
    <row r="22" ht="15">
      <c r="I22" s="101"/>
    </row>
  </sheetData>
  <sheetProtection/>
  <mergeCells count="8">
    <mergeCell ref="N4:N5"/>
    <mergeCell ref="O4:S4"/>
    <mergeCell ref="A1:G1"/>
    <mergeCell ref="A4:A5"/>
    <mergeCell ref="B4:B5"/>
    <mergeCell ref="C4:G4"/>
    <mergeCell ref="H4:H5"/>
    <mergeCell ref="I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4.75390625" style="1" customWidth="1"/>
    <col min="2" max="2" width="27.125" style="1" customWidth="1"/>
    <col min="3" max="7" width="10.875" style="1" customWidth="1"/>
    <col min="8" max="8" width="19.75390625" style="1" customWidth="1"/>
    <col min="9" max="9" width="11.875" style="1" customWidth="1"/>
    <col min="10" max="10" width="10.625" style="1" customWidth="1"/>
    <col min="11" max="11" width="11.00390625" style="1" customWidth="1"/>
    <col min="12" max="12" width="10.75390625" style="1" customWidth="1"/>
    <col min="13" max="13" width="11.75390625" style="1" customWidth="1"/>
    <col min="14" max="14" width="17.625" style="1" customWidth="1"/>
    <col min="15" max="16384" width="9.125" style="1" customWidth="1"/>
  </cols>
  <sheetData>
    <row r="1" spans="1:7" ht="38.25" customHeight="1">
      <c r="A1" s="117" t="s">
        <v>29</v>
      </c>
      <c r="B1" s="117"/>
      <c r="C1" s="117"/>
      <c r="D1" s="117"/>
      <c r="E1" s="117"/>
      <c r="F1" s="117"/>
      <c r="G1" s="117"/>
    </row>
    <row r="2" spans="10:19" ht="12.75" customHeight="1">
      <c r="J2" s="101"/>
      <c r="K2" s="101"/>
      <c r="L2" s="101"/>
      <c r="S2" s="4" t="s">
        <v>13</v>
      </c>
    </row>
    <row r="3" spans="3:15" ht="20.25" customHeight="1" thickBot="1">
      <c r="C3" s="6" t="s">
        <v>25</v>
      </c>
      <c r="G3" s="105"/>
      <c r="H3" s="6" t="s">
        <v>28</v>
      </c>
      <c r="J3" s="6"/>
      <c r="K3" s="6"/>
      <c r="L3" s="6"/>
      <c r="M3" s="6"/>
      <c r="N3" s="6" t="s">
        <v>26</v>
      </c>
      <c r="O3" s="6"/>
    </row>
    <row r="4" spans="1:19" ht="15" customHeight="1">
      <c r="A4" s="127" t="s">
        <v>0</v>
      </c>
      <c r="B4" s="108" t="s">
        <v>19</v>
      </c>
      <c r="C4" s="110" t="s">
        <v>12</v>
      </c>
      <c r="D4" s="111"/>
      <c r="E4" s="111"/>
      <c r="F4" s="111"/>
      <c r="G4" s="112"/>
      <c r="H4" s="118" t="s">
        <v>19</v>
      </c>
      <c r="I4" s="120" t="s">
        <v>12</v>
      </c>
      <c r="J4" s="121"/>
      <c r="K4" s="121"/>
      <c r="L4" s="121"/>
      <c r="M4" s="122"/>
      <c r="N4" s="123" t="s">
        <v>19</v>
      </c>
      <c r="O4" s="125" t="s">
        <v>12</v>
      </c>
      <c r="P4" s="125"/>
      <c r="Q4" s="125"/>
      <c r="R4" s="125"/>
      <c r="S4" s="126"/>
    </row>
    <row r="5" spans="1:19" ht="15">
      <c r="A5" s="128"/>
      <c r="B5" s="109"/>
      <c r="C5" s="2" t="s">
        <v>20</v>
      </c>
      <c r="D5" s="2" t="s">
        <v>1</v>
      </c>
      <c r="E5" s="2" t="s">
        <v>2</v>
      </c>
      <c r="F5" s="2" t="s">
        <v>3</v>
      </c>
      <c r="G5" s="7" t="s">
        <v>4</v>
      </c>
      <c r="H5" s="119"/>
      <c r="I5" s="72" t="s">
        <v>20</v>
      </c>
      <c r="J5" s="72" t="s">
        <v>1</v>
      </c>
      <c r="K5" s="72" t="s">
        <v>2</v>
      </c>
      <c r="L5" s="72" t="s">
        <v>3</v>
      </c>
      <c r="M5" s="73" t="s">
        <v>4</v>
      </c>
      <c r="N5" s="124"/>
      <c r="O5" s="2" t="s">
        <v>20</v>
      </c>
      <c r="P5" s="2" t="s">
        <v>1</v>
      </c>
      <c r="Q5" s="2" t="s">
        <v>2</v>
      </c>
      <c r="R5" s="2" t="s">
        <v>3</v>
      </c>
      <c r="S5" s="7" t="s">
        <v>4</v>
      </c>
    </row>
    <row r="6" spans="1:19" ht="15.75" thickBot="1">
      <c r="A6" s="49">
        <v>1</v>
      </c>
      <c r="B6" s="50">
        <v>2</v>
      </c>
      <c r="C6" s="10">
        <v>3</v>
      </c>
      <c r="D6" s="10">
        <v>4</v>
      </c>
      <c r="E6" s="10">
        <v>5</v>
      </c>
      <c r="F6" s="10">
        <v>6</v>
      </c>
      <c r="G6" s="12">
        <v>7</v>
      </c>
      <c r="H6" s="74"/>
      <c r="I6" s="75">
        <v>10</v>
      </c>
      <c r="J6" s="75">
        <v>11</v>
      </c>
      <c r="K6" s="75">
        <v>12</v>
      </c>
      <c r="L6" s="75">
        <v>13</v>
      </c>
      <c r="M6" s="76">
        <v>14</v>
      </c>
      <c r="N6" s="51"/>
      <c r="O6" s="10">
        <v>17</v>
      </c>
      <c r="P6" s="10">
        <v>18</v>
      </c>
      <c r="Q6" s="10">
        <v>19</v>
      </c>
      <c r="R6" s="10">
        <v>20</v>
      </c>
      <c r="S6" s="12">
        <v>21</v>
      </c>
    </row>
    <row r="7" spans="1:19" ht="45">
      <c r="A7" s="46">
        <v>1</v>
      </c>
      <c r="B7" s="47" t="s">
        <v>21</v>
      </c>
      <c r="C7" s="48">
        <f>I7+O7</f>
        <v>14509.0018</v>
      </c>
      <c r="D7" s="48">
        <f>J7+P7</f>
        <v>12865.866915398892</v>
      </c>
      <c r="E7" s="48">
        <f>K7+Q7</f>
        <v>812.5872579395873</v>
      </c>
      <c r="F7" s="48">
        <f>L7+R7</f>
        <v>9503.371982730183</v>
      </c>
      <c r="G7" s="100">
        <f>M7+S7</f>
        <v>4517.4132</v>
      </c>
      <c r="H7" s="77" t="s">
        <v>21</v>
      </c>
      <c r="I7" s="78">
        <f>I15+I17</f>
        <v>7706.3418</v>
      </c>
      <c r="J7" s="78">
        <f>J14</f>
        <v>6199.8369153988915</v>
      </c>
      <c r="K7" s="78">
        <f>K8+K14</f>
        <v>55.35725793958725</v>
      </c>
      <c r="L7" s="78">
        <f>L8+L14</f>
        <v>7115.581982730184</v>
      </c>
      <c r="M7" s="102">
        <f>M8+M14</f>
        <v>3644.6832</v>
      </c>
      <c r="N7" s="52" t="s">
        <v>21</v>
      </c>
      <c r="O7" s="86">
        <f>O14</f>
        <v>6802.66</v>
      </c>
      <c r="P7" s="86">
        <f>P14</f>
        <v>6666.03</v>
      </c>
      <c r="Q7" s="87">
        <f>Q8+Q14</f>
        <v>757.23</v>
      </c>
      <c r="R7" s="87">
        <f>R8+R14</f>
        <v>2387.79</v>
      </c>
      <c r="S7" s="88">
        <f>S17+S15</f>
        <v>872.73</v>
      </c>
    </row>
    <row r="8" spans="1:19" ht="30">
      <c r="A8" s="20" t="s">
        <v>14</v>
      </c>
      <c r="B8" s="3" t="s">
        <v>15</v>
      </c>
      <c r="C8" s="25"/>
      <c r="D8" s="25"/>
      <c r="E8" s="25">
        <f>K8+Q8</f>
        <v>779.54</v>
      </c>
      <c r="F8" s="25">
        <f>L8+R8</f>
        <v>7893.286103146903</v>
      </c>
      <c r="G8" s="36">
        <f>M8+S8</f>
        <v>4517.411452921757</v>
      </c>
      <c r="H8" s="80" t="s">
        <v>15</v>
      </c>
      <c r="I8" s="81"/>
      <c r="J8" s="81"/>
      <c r="K8" s="81">
        <f>K10</f>
        <v>57.94</v>
      </c>
      <c r="L8" s="81">
        <f>L10+L11</f>
        <v>5591.206103146903</v>
      </c>
      <c r="M8" s="103">
        <f>M12</f>
        <v>3659.9714529217563</v>
      </c>
      <c r="N8" s="53" t="s">
        <v>15</v>
      </c>
      <c r="O8" s="89"/>
      <c r="P8" s="89"/>
      <c r="Q8" s="89">
        <f>Q10</f>
        <v>721.6</v>
      </c>
      <c r="R8" s="89">
        <f>R10+R11</f>
        <v>2302.08</v>
      </c>
      <c r="S8" s="90">
        <f>S12</f>
        <v>857.44</v>
      </c>
    </row>
    <row r="9" spans="1:19" ht="30">
      <c r="A9" s="20"/>
      <c r="B9" s="3" t="s">
        <v>16</v>
      </c>
      <c r="C9" s="25"/>
      <c r="D9" s="25"/>
      <c r="E9" s="25"/>
      <c r="F9" s="25"/>
      <c r="G9" s="36"/>
      <c r="H9" s="80" t="s">
        <v>16</v>
      </c>
      <c r="I9" s="81"/>
      <c r="J9" s="81"/>
      <c r="K9" s="81"/>
      <c r="L9" s="81"/>
      <c r="M9" s="103"/>
      <c r="N9" s="53" t="s">
        <v>16</v>
      </c>
      <c r="O9" s="89"/>
      <c r="P9" s="89"/>
      <c r="Q9" s="89"/>
      <c r="R9" s="89"/>
      <c r="S9" s="90"/>
    </row>
    <row r="10" spans="1:19" ht="15">
      <c r="A10" s="20"/>
      <c r="B10" s="3" t="s">
        <v>1</v>
      </c>
      <c r="C10" s="25"/>
      <c r="D10" s="25"/>
      <c r="E10" s="25">
        <f>K10+Q10</f>
        <v>779.54</v>
      </c>
      <c r="F10" s="25">
        <f>L10+R10</f>
        <v>7369.98</v>
      </c>
      <c r="G10" s="36"/>
      <c r="H10" s="80" t="s">
        <v>1</v>
      </c>
      <c r="I10" s="81"/>
      <c r="J10" s="81"/>
      <c r="K10" s="81">
        <v>57.94</v>
      </c>
      <c r="L10" s="81">
        <v>5557.11</v>
      </c>
      <c r="M10" s="103"/>
      <c r="N10" s="53" t="s">
        <v>1</v>
      </c>
      <c r="O10" s="89"/>
      <c r="P10" s="89"/>
      <c r="Q10" s="89">
        <v>721.6</v>
      </c>
      <c r="R10" s="89">
        <f>P7-P15-P17-Q10</f>
        <v>1812.87</v>
      </c>
      <c r="S10" s="90"/>
    </row>
    <row r="11" spans="1:19" ht="15">
      <c r="A11" s="20"/>
      <c r="B11" s="3" t="s">
        <v>2</v>
      </c>
      <c r="C11" s="25"/>
      <c r="D11" s="25"/>
      <c r="E11" s="25"/>
      <c r="F11" s="25">
        <f>L11+R11</f>
        <v>523.3061031469033</v>
      </c>
      <c r="G11" s="36"/>
      <c r="H11" s="80" t="s">
        <v>2</v>
      </c>
      <c r="I11" s="81"/>
      <c r="J11" s="81"/>
      <c r="K11" s="81"/>
      <c r="L11" s="81">
        <v>34.09610314690325</v>
      </c>
      <c r="M11" s="103"/>
      <c r="N11" s="53" t="s">
        <v>2</v>
      </c>
      <c r="O11" s="89"/>
      <c r="P11" s="89"/>
      <c r="Q11" s="89"/>
      <c r="R11" s="89">
        <f>Q7-Q15-Q17</f>
        <v>489.21000000000004</v>
      </c>
      <c r="S11" s="90"/>
    </row>
    <row r="12" spans="1:19" ht="15">
      <c r="A12" s="20"/>
      <c r="B12" s="3" t="s">
        <v>3</v>
      </c>
      <c r="C12" s="25"/>
      <c r="D12" s="25"/>
      <c r="E12" s="25"/>
      <c r="F12" s="25"/>
      <c r="G12" s="36">
        <f>M12+S12</f>
        <v>4517.411452921757</v>
      </c>
      <c r="H12" s="80" t="s">
        <v>3</v>
      </c>
      <c r="I12" s="81"/>
      <c r="J12" s="81"/>
      <c r="K12" s="81"/>
      <c r="L12" s="81"/>
      <c r="M12" s="103">
        <v>3659.9714529217563</v>
      </c>
      <c r="N12" s="53" t="s">
        <v>3</v>
      </c>
      <c r="O12" s="89"/>
      <c r="P12" s="89"/>
      <c r="Q12" s="89"/>
      <c r="R12" s="89"/>
      <c r="S12" s="90">
        <f>S7-S14</f>
        <v>857.44</v>
      </c>
    </row>
    <row r="13" spans="1:19" ht="15">
      <c r="A13" s="20"/>
      <c r="B13" s="3" t="s">
        <v>4</v>
      </c>
      <c r="C13" s="25"/>
      <c r="D13" s="25"/>
      <c r="E13" s="25"/>
      <c r="F13" s="25"/>
      <c r="G13" s="36"/>
      <c r="H13" s="80" t="s">
        <v>4</v>
      </c>
      <c r="I13" s="81"/>
      <c r="J13" s="81"/>
      <c r="K13" s="81"/>
      <c r="L13" s="81"/>
      <c r="M13" s="103"/>
      <c r="N13" s="53" t="s">
        <v>4</v>
      </c>
      <c r="O13" s="89"/>
      <c r="P13" s="89"/>
      <c r="Q13" s="89"/>
      <c r="R13" s="89"/>
      <c r="S13" s="90"/>
    </row>
    <row r="14" spans="1:19" ht="49.5" customHeight="1">
      <c r="A14" s="20" t="s">
        <v>17</v>
      </c>
      <c r="B14" s="3" t="s">
        <v>18</v>
      </c>
      <c r="C14" s="25">
        <f>I14+O14</f>
        <v>14509.001800000002</v>
      </c>
      <c r="D14" s="40">
        <f>J14+P14</f>
        <v>12865.866915398892</v>
      </c>
      <c r="E14" s="40">
        <f>K14+Q14</f>
        <v>33.047257939587254</v>
      </c>
      <c r="F14" s="40">
        <f>L14+R14</f>
        <v>1610.0858795832812</v>
      </c>
      <c r="G14" s="41">
        <f>M14+S14</f>
        <v>0.0017470782436106447</v>
      </c>
      <c r="H14" s="80" t="s">
        <v>18</v>
      </c>
      <c r="I14" s="81">
        <f>J14+K14+L14+M14</f>
        <v>7706.341800000003</v>
      </c>
      <c r="J14" s="81">
        <v>6199.8369153988915</v>
      </c>
      <c r="K14" s="81">
        <v>-2.5827420604127513</v>
      </c>
      <c r="L14" s="81">
        <v>1524.3758795832812</v>
      </c>
      <c r="M14" s="103">
        <v>-15.288252921756389</v>
      </c>
      <c r="N14" s="53" t="s">
        <v>18</v>
      </c>
      <c r="O14" s="91">
        <f>P14+Q14+R14+S14</f>
        <v>6802.66</v>
      </c>
      <c r="P14" s="92">
        <v>6666.03</v>
      </c>
      <c r="Q14" s="92">
        <v>35.63</v>
      </c>
      <c r="R14" s="92">
        <v>85.71</v>
      </c>
      <c r="S14" s="93">
        <v>15.29</v>
      </c>
    </row>
    <row r="15" spans="1:19" ht="35.25" customHeight="1">
      <c r="A15" s="20" t="s">
        <v>6</v>
      </c>
      <c r="B15" s="3" t="s">
        <v>22</v>
      </c>
      <c r="C15" s="25">
        <f>I15+O15</f>
        <v>1297.92</v>
      </c>
      <c r="D15" s="40">
        <f>J15+P15</f>
        <v>295.805</v>
      </c>
      <c r="E15" s="40">
        <f>K15+Q15</f>
        <v>27.78</v>
      </c>
      <c r="F15" s="40">
        <f>L15+R15</f>
        <v>543.8599999999999</v>
      </c>
      <c r="G15" s="41">
        <f>M15+S15</f>
        <v>430.47</v>
      </c>
      <c r="H15" s="80" t="s">
        <v>22</v>
      </c>
      <c r="I15" s="81">
        <v>657.56</v>
      </c>
      <c r="J15" s="81">
        <v>99.645</v>
      </c>
      <c r="K15" s="81">
        <v>0.87</v>
      </c>
      <c r="L15" s="81">
        <v>276.15</v>
      </c>
      <c r="M15" s="103">
        <v>280.89</v>
      </c>
      <c r="N15" s="53" t="s">
        <v>22</v>
      </c>
      <c r="O15" s="91">
        <f>P15+Q15+R15+S15</f>
        <v>640.36</v>
      </c>
      <c r="P15" s="94">
        <v>196.16</v>
      </c>
      <c r="Q15" s="94">
        <v>26.91</v>
      </c>
      <c r="R15" s="94">
        <v>267.71</v>
      </c>
      <c r="S15" s="95">
        <v>149.58</v>
      </c>
    </row>
    <row r="16" spans="1:19" ht="30">
      <c r="A16" s="20" t="s">
        <v>8</v>
      </c>
      <c r="B16" s="3" t="s">
        <v>24</v>
      </c>
      <c r="C16" s="25">
        <f>C15/C7*100</f>
        <v>8.945618850223038</v>
      </c>
      <c r="D16" s="25">
        <f>D15/D7*100</f>
        <v>2.2991454982793043</v>
      </c>
      <c r="E16" s="25">
        <f>E15/E7*100</f>
        <v>3.418709772835908</v>
      </c>
      <c r="F16" s="25">
        <f>F15/F7*100</f>
        <v>5.722810819026329</v>
      </c>
      <c r="G16" s="36">
        <f>G15/G7*100</f>
        <v>9.529126093667942</v>
      </c>
      <c r="H16" s="80" t="s">
        <v>24</v>
      </c>
      <c r="I16" s="81">
        <f>I15/I7*100</f>
        <v>8.53271262896748</v>
      </c>
      <c r="J16" s="81">
        <f>J15/J7*100</f>
        <v>1.6072196956101534</v>
      </c>
      <c r="K16" s="81">
        <f>K15/K7*100</f>
        <v>1.5716096359929037</v>
      </c>
      <c r="L16" s="81">
        <f>L15/L7*100</f>
        <v>3.8809193776451116</v>
      </c>
      <c r="M16" s="103">
        <f>M15/M7*100</f>
        <v>7.706842668794918</v>
      </c>
      <c r="N16" s="53" t="s">
        <v>24</v>
      </c>
      <c r="O16" s="91">
        <f>O15/O7*100</f>
        <v>9.413376532121259</v>
      </c>
      <c r="P16" s="91">
        <f>P15/P7*100</f>
        <v>2.9426810260379868</v>
      </c>
      <c r="Q16" s="91">
        <f>Q15/Q7*100</f>
        <v>3.5537419278158553</v>
      </c>
      <c r="R16" s="91">
        <f>R15/R7*100</f>
        <v>11.21162246261187</v>
      </c>
      <c r="S16" s="96">
        <f>S15/S7*100</f>
        <v>17.139321439620502</v>
      </c>
    </row>
    <row r="17" spans="1:19" ht="37.5" customHeight="1" thickBot="1">
      <c r="A17" s="21" t="s">
        <v>9</v>
      </c>
      <c r="B17" s="11" t="s">
        <v>10</v>
      </c>
      <c r="C17" s="43">
        <f>I17+O17</f>
        <v>13211.0818</v>
      </c>
      <c r="D17" s="43">
        <f>J17+P17</f>
        <v>4420.5409</v>
      </c>
      <c r="E17" s="43">
        <f>K17+Q17</f>
        <v>261.4963</v>
      </c>
      <c r="F17" s="43">
        <f>L17+R17</f>
        <v>4442.1014000000005</v>
      </c>
      <c r="G17" s="42">
        <f>M17+S17</f>
        <v>4086.9432</v>
      </c>
      <c r="H17" s="83" t="s">
        <v>10</v>
      </c>
      <c r="I17" s="84">
        <f>J17+K17+L17+M17</f>
        <v>7048.781800000001</v>
      </c>
      <c r="J17" s="84">
        <v>485.1409</v>
      </c>
      <c r="K17" s="84">
        <v>20.3863</v>
      </c>
      <c r="L17" s="84">
        <v>3179.4614</v>
      </c>
      <c r="M17" s="104">
        <v>3363.7932</v>
      </c>
      <c r="N17" s="54" t="s">
        <v>10</v>
      </c>
      <c r="O17" s="97">
        <f>P17+Q17+R17+S17</f>
        <v>6162.3</v>
      </c>
      <c r="P17" s="98">
        <v>3935.4</v>
      </c>
      <c r="Q17" s="98">
        <v>241.11</v>
      </c>
      <c r="R17" s="98">
        <v>1262.64</v>
      </c>
      <c r="S17" s="99">
        <v>723.15</v>
      </c>
    </row>
    <row r="18" spans="4:13" ht="15">
      <c r="D18" s="56"/>
      <c r="E18" s="56"/>
      <c r="F18" s="56"/>
      <c r="G18" s="56"/>
      <c r="H18" s="56"/>
      <c r="I18" s="101"/>
      <c r="J18" s="101"/>
      <c r="K18" s="101"/>
      <c r="L18" s="101"/>
      <c r="M18" s="101"/>
    </row>
    <row r="19" spans="4:12" ht="15">
      <c r="D19" s="56"/>
      <c r="E19" s="56"/>
      <c r="F19" s="56"/>
      <c r="G19" s="56"/>
      <c r="H19" s="55"/>
      <c r="J19" s="101"/>
      <c r="K19" s="101"/>
      <c r="L19" s="101"/>
    </row>
    <row r="20" spans="3:13" ht="15">
      <c r="C20" s="57"/>
      <c r="D20" s="57"/>
      <c r="E20" s="57"/>
      <c r="F20" s="106"/>
      <c r="G20" s="57"/>
      <c r="H20" s="58"/>
      <c r="I20" s="57"/>
      <c r="J20" s="57"/>
      <c r="K20" s="57"/>
      <c r="L20" s="57"/>
      <c r="M20" s="57"/>
    </row>
  </sheetData>
  <sheetProtection/>
  <mergeCells count="8">
    <mergeCell ref="N4:N5"/>
    <mergeCell ref="O4:S4"/>
    <mergeCell ref="A1:G1"/>
    <mergeCell ref="A4:A5"/>
    <mergeCell ref="B4:B5"/>
    <mergeCell ref="C4:G4"/>
    <mergeCell ref="H4:H5"/>
    <mergeCell ref="I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EvseevaEE</cp:lastModifiedBy>
  <cp:lastPrinted>2015-03-02T13:21:19Z</cp:lastPrinted>
  <dcterms:created xsi:type="dcterms:W3CDTF">2007-09-06T07:01:24Z</dcterms:created>
  <dcterms:modified xsi:type="dcterms:W3CDTF">2016-03-09T08:23:27Z</dcterms:modified>
  <cp:category/>
  <cp:version/>
  <cp:contentType/>
  <cp:contentStatus/>
</cp:coreProperties>
</file>